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admdin12\Desktop\ADMINISTRACION DEL RIESGO\ARI - 2024\4. PTEP 2024\"/>
    </mc:Choice>
  </mc:AlternateContent>
  <xr:revisionPtr revIDLastSave="0" documentId="13_ncr:1_{1E2E7291-F3AD-436B-800D-9BC7DBB1889D}" xr6:coauthVersionLast="41" xr6:coauthVersionMax="47" xr10:uidLastSave="{00000000-0000-0000-0000-000000000000}"/>
  <workbookProtection workbookAlgorithmName="SHA-512" workbookHashValue="amgOSY/QhFyeNH2swdQGoXQAdHwogZ9+SRSRUIsaBbEnTLIw2ZYL6sii9OloaLhw+ClCMQl4qz/ZqvLOw28T0Q==" workbookSaltValue="FhzNrUXYI+kIPh9t7mz0+Q==" workbookSpinCount="100000" lockStructure="1"/>
  <bookViews>
    <workbookView xWindow="-120" yWindow="-120" windowWidth="29040" windowHeight="15840" firstSheet="1" activeTab="1" xr2:uid="{00000000-000D-0000-FFFF-FFFF00000000}"/>
  </bookViews>
  <sheets>
    <sheet name="PAAC-STO II CUATRIM (2)" sheetId="9" state="hidden" r:id="rId1"/>
    <sheet name=" 1. PTEP 2024 " sheetId="1" r:id="rId2"/>
    <sheet name="2.ESTRATÉGIA DE RACIONALIZACIÓN" sheetId="10" r:id="rId3"/>
    <sheet name="3.ESTRATÉGIA DE RACIONALIZACIÓN" sheetId="11" r:id="rId4"/>
    <sheet name="4. RIESGOS DE CORRUPCIÓN" sheetId="13" r:id="rId5"/>
  </sheets>
  <externalReferences>
    <externalReference r:id="rId6"/>
    <externalReference r:id="rId7"/>
    <externalReference r:id="rId8"/>
    <externalReference r:id="rId9"/>
  </externalReferences>
  <definedNames>
    <definedName name="_xlnm._FilterDatabase" localSheetId="1" hidden="1">' 1. PTEP 2024 '!$C$1:$AY$207</definedName>
    <definedName name="_xlnm._FilterDatabase" localSheetId="0" hidden="1">'PAAC-STO II CUATRIM (2)'!$A$1:$V$138</definedName>
    <definedName name="Acto">[1]TABLA!$K$2:$K$8</definedName>
    <definedName name="Administrativa">[1]TABLA!$I$2:$I$13</definedName>
    <definedName name="_xlnm.Print_Area" localSheetId="0">'PAAC-STO II CUATRIM (2)'!$A$1:$R$127</definedName>
    <definedName name="Confidencialidad">'[2]  '!#REF!</definedName>
    <definedName name="Credibilidad">'[2]  '!#REF!</definedName>
    <definedName name="elemento">[1]TABLA!$F$2:$F$3</definedName>
    <definedName name="GRAT">[1]TABLA!$F$2:$F$4</definedName>
    <definedName name="hj">'[2]  '!#REF!</definedName>
    <definedName name="Legal">'[2]  '!#REF!</definedName>
    <definedName name="nivelinter">[1]TABLA!$G$5:$G$6</definedName>
    <definedName name="nivelracio">[1]TABLA!$G$2:$G$3</definedName>
    <definedName name="Operativo">'[2]  '!#REF!</definedName>
    <definedName name="Personal">'[2]  '!#REF!</definedName>
    <definedName name="respuesta">[1]TABLA!$T$2:$T$293</definedName>
  </definedNames>
  <calcPr calcId="191028" concurrentCalc="0"/>
</workbook>
</file>

<file path=xl/calcChain.xml><?xml version="1.0" encoding="utf-8"?>
<calcChain xmlns="http://schemas.openxmlformats.org/spreadsheetml/2006/main">
  <c r="AY162" i="13" l="1"/>
  <c r="AK162" i="13"/>
  <c r="AK161" i="13"/>
  <c r="AK160" i="13"/>
  <c r="AK159" i="13"/>
  <c r="AZ158" i="13"/>
  <c r="AY150" i="13"/>
  <c r="AK158" i="13"/>
  <c r="U158" i="13"/>
  <c r="AM158" i="13"/>
  <c r="BB158" i="13"/>
  <c r="BF158" i="13"/>
  <c r="BC158" i="13"/>
  <c r="R158" i="13"/>
  <c r="S158" i="13"/>
  <c r="M158" i="13"/>
  <c r="AY156" i="13"/>
  <c r="AK156" i="13"/>
  <c r="AK155" i="13"/>
  <c r="AK154" i="13"/>
  <c r="AK153" i="13"/>
  <c r="AZ152" i="13"/>
  <c r="AY144" i="13"/>
  <c r="AK152" i="13"/>
  <c r="U152" i="13"/>
  <c r="AM152" i="13"/>
  <c r="BB152" i="13"/>
  <c r="BF152" i="13"/>
  <c r="BC152" i="13"/>
  <c r="R152" i="13"/>
  <c r="M152" i="13"/>
  <c r="AK150" i="13"/>
  <c r="AK149" i="13"/>
  <c r="AK148" i="13"/>
  <c r="AK147" i="13"/>
  <c r="AZ146" i="13"/>
  <c r="AY138" i="13"/>
  <c r="AK146" i="13"/>
  <c r="U146" i="13"/>
  <c r="AM146" i="13"/>
  <c r="BB146" i="13"/>
  <c r="BF146" i="13"/>
  <c r="BC146" i="13"/>
  <c r="R146" i="13"/>
  <c r="S146" i="13"/>
  <c r="M146" i="13"/>
  <c r="AK144" i="13"/>
  <c r="AK143" i="13"/>
  <c r="AK142" i="13"/>
  <c r="AK141" i="13"/>
  <c r="AZ140" i="13"/>
  <c r="AY132" i="13"/>
  <c r="AK140" i="13"/>
  <c r="U140" i="13"/>
  <c r="AM140" i="13"/>
  <c r="BB140" i="13"/>
  <c r="BF140" i="13"/>
  <c r="BC140" i="13"/>
  <c r="R140" i="13"/>
  <c r="M140" i="13"/>
  <c r="AK138" i="13"/>
  <c r="AK137" i="13"/>
  <c r="AK136" i="13"/>
  <c r="AK135" i="13"/>
  <c r="AZ134" i="13"/>
  <c r="AY126" i="13"/>
  <c r="AK134" i="13"/>
  <c r="U134" i="13"/>
  <c r="AM134" i="13"/>
  <c r="BB134" i="13"/>
  <c r="BF134" i="13"/>
  <c r="BC134" i="13"/>
  <c r="R134" i="13"/>
  <c r="S134" i="13"/>
  <c r="M134" i="13"/>
  <c r="AK132" i="13"/>
  <c r="AK131" i="13"/>
  <c r="AK130" i="13"/>
  <c r="AK129" i="13"/>
  <c r="AZ128" i="13"/>
  <c r="AY120" i="13"/>
  <c r="AK128" i="13"/>
  <c r="U128" i="13"/>
  <c r="AM128" i="13"/>
  <c r="BB128" i="13"/>
  <c r="BF128" i="13"/>
  <c r="BC128" i="13"/>
  <c r="R128" i="13"/>
  <c r="M128" i="13"/>
  <c r="AK126" i="13"/>
  <c r="AK125" i="13"/>
  <c r="AK124" i="13"/>
  <c r="AK123" i="13"/>
  <c r="AZ122" i="13"/>
  <c r="AY108" i="13"/>
  <c r="AK122" i="13"/>
  <c r="U122" i="13"/>
  <c r="AM122" i="13"/>
  <c r="BB122" i="13"/>
  <c r="BF122" i="13"/>
  <c r="BC122" i="13"/>
  <c r="R122" i="13"/>
  <c r="S122" i="13"/>
  <c r="M122" i="13"/>
  <c r="AK120" i="13"/>
  <c r="AK119" i="13"/>
  <c r="AK118" i="13"/>
  <c r="AK117" i="13"/>
  <c r="AZ116" i="13"/>
  <c r="AY116" i="13"/>
  <c r="AK116" i="13"/>
  <c r="U116" i="13"/>
  <c r="AM116" i="13"/>
  <c r="BB116" i="13"/>
  <c r="BF116" i="13"/>
  <c r="BC116" i="13"/>
  <c r="R116" i="13"/>
  <c r="M116" i="13"/>
  <c r="AK114" i="13"/>
  <c r="AK113" i="13"/>
  <c r="AK112" i="13"/>
  <c r="AK111" i="13"/>
  <c r="AZ110" i="13"/>
  <c r="AY102" i="13"/>
  <c r="AK110" i="13"/>
  <c r="U110" i="13"/>
  <c r="AM110" i="13"/>
  <c r="BB110" i="13"/>
  <c r="BF110" i="13"/>
  <c r="BC110" i="13"/>
  <c r="R110" i="13"/>
  <c r="S110" i="13"/>
  <c r="M110" i="13"/>
  <c r="AK108" i="13"/>
  <c r="AK107" i="13"/>
  <c r="AK106" i="13"/>
  <c r="AK105" i="13"/>
  <c r="AZ104" i="13"/>
  <c r="AY96" i="13"/>
  <c r="BA104" i="13"/>
  <c r="AK104" i="13"/>
  <c r="U104" i="13"/>
  <c r="AM104" i="13"/>
  <c r="BB104" i="13"/>
  <c r="BF104" i="13"/>
  <c r="BC104" i="13"/>
  <c r="R104" i="13"/>
  <c r="S104" i="13"/>
  <c r="M104" i="13"/>
  <c r="AK102" i="13"/>
  <c r="AK101" i="13"/>
  <c r="AK100" i="13"/>
  <c r="AK99" i="13"/>
  <c r="AZ98" i="13"/>
  <c r="AY90" i="13"/>
  <c r="AK98" i="13"/>
  <c r="U98" i="13"/>
  <c r="AM98" i="13"/>
  <c r="BB98" i="13"/>
  <c r="BF98" i="13"/>
  <c r="BC98" i="13"/>
  <c r="R98" i="13"/>
  <c r="S98" i="13"/>
  <c r="M98" i="13"/>
  <c r="AK96" i="13"/>
  <c r="AK95" i="13"/>
  <c r="AK94" i="13"/>
  <c r="AK93" i="13"/>
  <c r="AZ92" i="13"/>
  <c r="AY84" i="13"/>
  <c r="BA92" i="13"/>
  <c r="AK92" i="13"/>
  <c r="U92" i="13"/>
  <c r="AM92" i="13"/>
  <c r="BB92" i="13"/>
  <c r="BF92" i="13"/>
  <c r="BC92" i="13"/>
  <c r="R92" i="13"/>
  <c r="M92" i="13"/>
  <c r="AK90" i="13"/>
  <c r="AK89" i="13"/>
  <c r="AK88" i="13"/>
  <c r="AK87" i="13"/>
  <c r="AZ86" i="13"/>
  <c r="AY78" i="13"/>
  <c r="AK86" i="13"/>
  <c r="U86" i="13"/>
  <c r="AM86" i="13"/>
  <c r="BB86" i="13"/>
  <c r="BF86" i="13"/>
  <c r="BC86" i="13"/>
  <c r="R86" i="13"/>
  <c r="S86" i="13"/>
  <c r="M86" i="13"/>
  <c r="AK84" i="13"/>
  <c r="AK83" i="13"/>
  <c r="AK82" i="13"/>
  <c r="AK81" i="13"/>
  <c r="AZ80" i="13"/>
  <c r="AY72" i="13"/>
  <c r="BA80" i="13"/>
  <c r="AK80" i="13"/>
  <c r="U80" i="13"/>
  <c r="AM80" i="13"/>
  <c r="BB80" i="13"/>
  <c r="BF80" i="13"/>
  <c r="BC80" i="13"/>
  <c r="R80" i="13"/>
  <c r="S80" i="13"/>
  <c r="M80" i="13"/>
  <c r="AK78" i="13"/>
  <c r="AK77" i="13"/>
  <c r="AK76" i="13"/>
  <c r="AK75" i="13"/>
  <c r="AZ74" i="13"/>
  <c r="AY66" i="13"/>
  <c r="AK74" i="13"/>
  <c r="U74" i="13"/>
  <c r="AM74" i="13"/>
  <c r="BB74" i="13"/>
  <c r="BF74" i="13"/>
  <c r="BC74" i="13"/>
  <c r="R74" i="13"/>
  <c r="S74" i="13"/>
  <c r="M74" i="13"/>
  <c r="AK72" i="13"/>
  <c r="AK71" i="13"/>
  <c r="AK70" i="13"/>
  <c r="AK69" i="13"/>
  <c r="AZ68" i="13"/>
  <c r="AY60" i="13"/>
  <c r="AK68" i="13"/>
  <c r="U68" i="13"/>
  <c r="AM68" i="13"/>
  <c r="BB68" i="13"/>
  <c r="BF68" i="13"/>
  <c r="BC68" i="13"/>
  <c r="R68" i="13"/>
  <c r="S68" i="13"/>
  <c r="M68" i="13"/>
  <c r="AK66" i="13"/>
  <c r="AK65" i="13"/>
  <c r="AK64" i="13"/>
  <c r="AK63" i="13"/>
  <c r="AZ62" i="13"/>
  <c r="AY54" i="13"/>
  <c r="BA62" i="13"/>
  <c r="AK62" i="13"/>
  <c r="U62" i="13"/>
  <c r="AM62" i="13"/>
  <c r="BB62" i="13"/>
  <c r="BF62" i="13"/>
  <c r="BC62" i="13"/>
  <c r="R62" i="13"/>
  <c r="S62" i="13"/>
  <c r="M62" i="13"/>
  <c r="AK60" i="13"/>
  <c r="AK59" i="13"/>
  <c r="AK58" i="13"/>
  <c r="AK57" i="13"/>
  <c r="AZ56" i="13"/>
  <c r="AY48" i="13"/>
  <c r="BA56" i="13"/>
  <c r="AK56" i="13"/>
  <c r="U56" i="13"/>
  <c r="AM56" i="13"/>
  <c r="BB56" i="13"/>
  <c r="BF56" i="13"/>
  <c r="BC56" i="13"/>
  <c r="R56" i="13"/>
  <c r="S56" i="13"/>
  <c r="M56" i="13"/>
  <c r="AK54" i="13"/>
  <c r="AK53" i="13"/>
  <c r="AK52" i="13"/>
  <c r="AK51" i="13"/>
  <c r="AZ50" i="13"/>
  <c r="AY42" i="13"/>
  <c r="AK50" i="13"/>
  <c r="U50" i="13"/>
  <c r="AM50" i="13"/>
  <c r="BB50" i="13"/>
  <c r="BF50" i="13"/>
  <c r="BC50" i="13"/>
  <c r="R50" i="13"/>
  <c r="S50" i="13"/>
  <c r="M50" i="13"/>
  <c r="AK48" i="13"/>
  <c r="AK47" i="13"/>
  <c r="AK46" i="13"/>
  <c r="AK45" i="13"/>
  <c r="AZ44" i="13"/>
  <c r="AY36" i="13"/>
  <c r="BA44" i="13"/>
  <c r="AK44" i="13"/>
  <c r="U44" i="13"/>
  <c r="AM44" i="13"/>
  <c r="BB44" i="13"/>
  <c r="BF44" i="13"/>
  <c r="BC44" i="13"/>
  <c r="R44" i="13"/>
  <c r="M44" i="13"/>
  <c r="AK42" i="13"/>
  <c r="AK41" i="13"/>
  <c r="AK40" i="13"/>
  <c r="AK39" i="13"/>
  <c r="AZ38" i="13"/>
  <c r="AY30" i="13"/>
  <c r="AK38" i="13"/>
  <c r="W38" i="13"/>
  <c r="U38" i="13"/>
  <c r="AM38" i="13"/>
  <c r="BB38" i="13"/>
  <c r="BF38" i="13"/>
  <c r="BC38" i="13"/>
  <c r="R38" i="13"/>
  <c r="M38" i="13"/>
  <c r="AK36" i="13"/>
  <c r="AK35" i="13"/>
  <c r="AK34" i="13"/>
  <c r="AK33" i="13"/>
  <c r="AZ32" i="13"/>
  <c r="AY24" i="13"/>
  <c r="BA32" i="13"/>
  <c r="AK32" i="13"/>
  <c r="U32" i="13"/>
  <c r="AM32" i="13"/>
  <c r="BB32" i="13"/>
  <c r="BF32" i="13"/>
  <c r="R32" i="13"/>
  <c r="S32" i="13"/>
  <c r="M32" i="13"/>
  <c r="AK30" i="13"/>
  <c r="AK29" i="13"/>
  <c r="AK28" i="13"/>
  <c r="AK27" i="13"/>
  <c r="AZ26" i="13"/>
  <c r="AY18" i="13"/>
  <c r="AY26" i="13"/>
  <c r="AK26" i="13"/>
  <c r="U26" i="13"/>
  <c r="AM26" i="13"/>
  <c r="BB26" i="13"/>
  <c r="BF26" i="13"/>
  <c r="BC26" i="13"/>
  <c r="R26" i="13"/>
  <c r="M26" i="13"/>
  <c r="AK24" i="13"/>
  <c r="AK23" i="13"/>
  <c r="AK22" i="13"/>
  <c r="AK21" i="13"/>
  <c r="AZ20" i="13"/>
  <c r="AY12" i="13"/>
  <c r="AK20" i="13"/>
  <c r="W20" i="13"/>
  <c r="U20" i="13"/>
  <c r="R20" i="13"/>
  <c r="S20" i="13"/>
  <c r="M20" i="13"/>
  <c r="V92" i="13"/>
  <c r="BM92" i="13"/>
  <c r="V38" i="13"/>
  <c r="BM42" i="13"/>
  <c r="V56" i="13"/>
  <c r="V80" i="13"/>
  <c r="BM80" i="13"/>
  <c r="S92" i="13"/>
  <c r="S38" i="13"/>
  <c r="V110" i="13"/>
  <c r="BD86" i="13"/>
  <c r="BG86" i="13"/>
  <c r="V26" i="13"/>
  <c r="BM26" i="13"/>
  <c r="V68" i="13"/>
  <c r="BM70" i="13"/>
  <c r="V86" i="13"/>
  <c r="BK87" i="13"/>
  <c r="V116" i="13"/>
  <c r="V44" i="13"/>
  <c r="BM46" i="13"/>
  <c r="BD50" i="13"/>
  <c r="BG50" i="13"/>
  <c r="BD74" i="13"/>
  <c r="BG74" i="13"/>
  <c r="V20" i="13"/>
  <c r="BM21" i="13"/>
  <c r="S44" i="13"/>
  <c r="V104" i="13"/>
  <c r="BM104" i="13"/>
  <c r="S116" i="13"/>
  <c r="BD158" i="13"/>
  <c r="BG158" i="13"/>
  <c r="V50" i="13"/>
  <c r="BM50" i="13"/>
  <c r="V98" i="13"/>
  <c r="BD122" i="13"/>
  <c r="BG122" i="13"/>
  <c r="AY114" i="13"/>
  <c r="BD128" i="13"/>
  <c r="BG128" i="13"/>
  <c r="BA20" i="13"/>
  <c r="BD32" i="13"/>
  <c r="BG32" i="13"/>
  <c r="BC32" i="13"/>
  <c r="BD38" i="13"/>
  <c r="BL42" i="13"/>
  <c r="BA38" i="13"/>
  <c r="BD26" i="13"/>
  <c r="BG26" i="13"/>
  <c r="BA26" i="13"/>
  <c r="BK59" i="13"/>
  <c r="V32" i="13"/>
  <c r="BD44" i="13"/>
  <c r="BG44" i="13"/>
  <c r="AM20" i="13"/>
  <c r="BB20" i="13"/>
  <c r="BF20" i="13"/>
  <c r="BC20" i="13"/>
  <c r="S26" i="13"/>
  <c r="BD80" i="13"/>
  <c r="BD152" i="13"/>
  <c r="BG152" i="13"/>
  <c r="BA152" i="13"/>
  <c r="BD56" i="13"/>
  <c r="BG56" i="13"/>
  <c r="V62" i="13"/>
  <c r="BA74" i="13"/>
  <c r="BD92" i="13"/>
  <c r="BG92" i="13"/>
  <c r="BD104" i="13"/>
  <c r="BD110" i="13"/>
  <c r="BI112" i="13"/>
  <c r="BA110" i="13"/>
  <c r="BD98" i="13"/>
  <c r="BL101" i="13"/>
  <c r="BA98" i="13"/>
  <c r="V128" i="13"/>
  <c r="S128" i="13"/>
  <c r="BD134" i="13"/>
  <c r="BG134" i="13"/>
  <c r="BA134" i="13"/>
  <c r="BD68" i="13"/>
  <c r="BA86" i="13"/>
  <c r="V140" i="13"/>
  <c r="S140" i="13"/>
  <c r="BD146" i="13"/>
  <c r="BG146" i="13"/>
  <c r="BA146" i="13"/>
  <c r="BA50" i="13"/>
  <c r="BA68" i="13"/>
  <c r="V74" i="13"/>
  <c r="V152" i="13"/>
  <c r="S152" i="13"/>
  <c r="BD62" i="13"/>
  <c r="BG62" i="13"/>
  <c r="BD140" i="13"/>
  <c r="BG140" i="13"/>
  <c r="BA140" i="13"/>
  <c r="BA116" i="13"/>
  <c r="V122" i="13"/>
  <c r="V134" i="13"/>
  <c r="V146" i="13"/>
  <c r="V158" i="13"/>
  <c r="BD116" i="13"/>
  <c r="BM117" i="13"/>
  <c r="BA122" i="13"/>
  <c r="BA158" i="13"/>
  <c r="BK101" i="13"/>
  <c r="BL114" i="13"/>
  <c r="BL118" i="13"/>
  <c r="BI80" i="13"/>
  <c r="BL110" i="13"/>
  <c r="BL81" i="13"/>
  <c r="BJ101" i="13"/>
  <c r="BI113" i="13"/>
  <c r="BM84" i="13"/>
  <c r="BJ111" i="13"/>
  <c r="BM110" i="13"/>
  <c r="BI81" i="13"/>
  <c r="BI52" i="13"/>
  <c r="BK110" i="13"/>
  <c r="BM114" i="13"/>
  <c r="BI114" i="13"/>
  <c r="BL112" i="13"/>
  <c r="BJ53" i="13"/>
  <c r="BL113" i="13"/>
  <c r="BL111" i="13"/>
  <c r="BJ113" i="13"/>
  <c r="BI111" i="13"/>
  <c r="BK114" i="13"/>
  <c r="BJ110" i="13"/>
  <c r="BJ99" i="13"/>
  <c r="BJ112" i="13"/>
  <c r="BI100" i="13"/>
  <c r="BJ114" i="13"/>
  <c r="BI84" i="13"/>
  <c r="BK88" i="13"/>
  <c r="BA128" i="13"/>
  <c r="BK89" i="13"/>
  <c r="BJ89" i="13"/>
  <c r="BM111" i="13"/>
  <c r="BJ83" i="13"/>
  <c r="BL50" i="13"/>
  <c r="BM87" i="13"/>
  <c r="BJ88" i="13"/>
  <c r="BK86" i="13"/>
  <c r="BK84" i="13"/>
  <c r="BK112" i="13"/>
  <c r="BK113" i="13"/>
  <c r="BI118" i="13"/>
  <c r="BL83" i="13"/>
  <c r="BI99" i="13"/>
  <c r="BK118" i="13"/>
  <c r="BJ81" i="13"/>
  <c r="BJ84" i="13"/>
  <c r="BM90" i="13"/>
  <c r="BI116" i="13"/>
  <c r="BI117" i="13"/>
  <c r="BK81" i="13"/>
  <c r="BM52" i="13"/>
  <c r="BK98" i="13"/>
  <c r="BL80" i="13"/>
  <c r="BM82" i="13"/>
  <c r="BM119" i="13"/>
  <c r="BI101" i="13"/>
  <c r="BL117" i="13"/>
  <c r="BL119" i="13"/>
  <c r="BL102" i="13"/>
  <c r="BJ82" i="13"/>
  <c r="BJ80" i="13"/>
  <c r="BI82" i="13"/>
  <c r="BJ86" i="13"/>
  <c r="BL26" i="13"/>
  <c r="BI102" i="13"/>
  <c r="BL86" i="13"/>
  <c r="BL98" i="13"/>
  <c r="BK83" i="13"/>
  <c r="BL82" i="13"/>
  <c r="BI87" i="13"/>
  <c r="BK80" i="13"/>
  <c r="BL89" i="13"/>
  <c r="BM89" i="13"/>
  <c r="BL40" i="13"/>
  <c r="BL57" i="13"/>
  <c r="BJ92" i="13"/>
  <c r="BI89" i="13"/>
  <c r="BK90" i="13"/>
  <c r="BL58" i="13"/>
  <c r="BK28" i="13"/>
  <c r="BM88" i="13"/>
  <c r="BJ87" i="13"/>
  <c r="BM86" i="13"/>
  <c r="BK29" i="13"/>
  <c r="BI86" i="13"/>
  <c r="BJ90" i="13"/>
  <c r="BJ107" i="13"/>
  <c r="BL88" i="13"/>
  <c r="BI88" i="13"/>
  <c r="BJ26" i="13"/>
  <c r="BI72" i="13"/>
  <c r="BJ68" i="13"/>
  <c r="BL87" i="13"/>
  <c r="BL90" i="13"/>
  <c r="BL30" i="13"/>
  <c r="BI54" i="13"/>
  <c r="BJ93" i="13"/>
  <c r="BI90" i="13"/>
  <c r="BI29" i="13"/>
  <c r="BK46" i="13"/>
  <c r="BM51" i="13"/>
  <c r="BK41" i="13"/>
  <c r="BJ51" i="13"/>
  <c r="BI42" i="13"/>
  <c r="BK45" i="13"/>
  <c r="BL120" i="13"/>
  <c r="BK53" i="13"/>
  <c r="BJ39" i="13"/>
  <c r="BJ50" i="13"/>
  <c r="BI40" i="13"/>
  <c r="BK92" i="13"/>
  <c r="BJ42" i="13"/>
  <c r="BL39" i="13"/>
  <c r="BJ29" i="13"/>
  <c r="BJ27" i="13"/>
  <c r="BL45" i="13"/>
  <c r="BL54" i="13"/>
  <c r="BM38" i="13"/>
  <c r="BI41" i="13"/>
  <c r="BJ38" i="13"/>
  <c r="BI28" i="13"/>
  <c r="BI26" i="13"/>
  <c r="BK44" i="13"/>
  <c r="BL104" i="13"/>
  <c r="BL105" i="13"/>
  <c r="BI119" i="13"/>
  <c r="BL52" i="13"/>
  <c r="BL53" i="13"/>
  <c r="BL41" i="13"/>
  <c r="BL72" i="13"/>
  <c r="BK54" i="13"/>
  <c r="BM83" i="13"/>
  <c r="BM39" i="13"/>
  <c r="BM53" i="13"/>
  <c r="BJ28" i="13"/>
  <c r="BM28" i="13"/>
  <c r="BL44" i="13"/>
  <c r="BI51" i="13"/>
  <c r="BK52" i="13"/>
  <c r="BK50" i="13"/>
  <c r="BJ40" i="13"/>
  <c r="BL68" i="13"/>
  <c r="BI53" i="13"/>
  <c r="BK38" i="13"/>
  <c r="BM30" i="13"/>
  <c r="BL27" i="13"/>
  <c r="BM44" i="13"/>
  <c r="BJ54" i="13"/>
  <c r="BJ70" i="13"/>
  <c r="BL51" i="13"/>
  <c r="BI120" i="13"/>
  <c r="BJ56" i="13"/>
  <c r="BK117" i="13"/>
  <c r="BJ117" i="13"/>
  <c r="BK106" i="13"/>
  <c r="BK51" i="13"/>
  <c r="BJ52" i="13"/>
  <c r="BM54" i="13"/>
  <c r="BM72" i="13"/>
  <c r="BI50" i="13"/>
  <c r="BJ94" i="13"/>
  <c r="BK26" i="13"/>
  <c r="BI27" i="13"/>
  <c r="BJ46" i="13"/>
  <c r="BK100" i="13"/>
  <c r="BI108" i="13"/>
  <c r="BM120" i="13"/>
  <c r="BM107" i="13"/>
  <c r="BK119" i="13"/>
  <c r="BJ106" i="13"/>
  <c r="BJ120" i="13"/>
  <c r="BK95" i="13"/>
  <c r="BI94" i="13"/>
  <c r="BG110" i="13"/>
  <c r="BK111" i="13"/>
  <c r="BI110" i="13"/>
  <c r="BM112" i="13"/>
  <c r="BM68" i="13"/>
  <c r="BK69" i="13"/>
  <c r="BM96" i="13"/>
  <c r="BI96" i="13"/>
  <c r="BG80" i="13"/>
  <c r="BM81" i="13"/>
  <c r="BL84" i="13"/>
  <c r="BK82" i="13"/>
  <c r="BM59" i="13"/>
  <c r="BI60" i="13"/>
  <c r="BL60" i="13"/>
  <c r="BM58" i="13"/>
  <c r="BM27" i="13"/>
  <c r="BL29" i="13"/>
  <c r="BL28" i="13"/>
  <c r="BI48" i="13"/>
  <c r="BJ44" i="13"/>
  <c r="BJ45" i="13"/>
  <c r="BI132" i="13"/>
  <c r="BL129" i="13"/>
  <c r="BJ128" i="13"/>
  <c r="BM130" i="13"/>
  <c r="BK129" i="13"/>
  <c r="BI128" i="13"/>
  <c r="BL130" i="13"/>
  <c r="BJ129" i="13"/>
  <c r="BM131" i="13"/>
  <c r="BK130" i="13"/>
  <c r="BI129" i="13"/>
  <c r="BM132" i="13"/>
  <c r="BL131" i="13"/>
  <c r="BJ130" i="13"/>
  <c r="BL132" i="13"/>
  <c r="BK131" i="13"/>
  <c r="BI130" i="13"/>
  <c r="BM128" i="13"/>
  <c r="BJ132" i="13"/>
  <c r="BI131" i="13"/>
  <c r="BM129" i="13"/>
  <c r="BK128" i="13"/>
  <c r="BK132" i="13"/>
  <c r="BJ131" i="13"/>
  <c r="BL128" i="13"/>
  <c r="BG104" i="13"/>
  <c r="BL108" i="13"/>
  <c r="BK107" i="13"/>
  <c r="BI106" i="13"/>
  <c r="BJ116" i="13"/>
  <c r="BM118" i="13"/>
  <c r="BJ104" i="13"/>
  <c r="BM98" i="13"/>
  <c r="BJ118" i="13"/>
  <c r="BI105" i="13"/>
  <c r="BM116" i="13"/>
  <c r="BL99" i="13"/>
  <c r="BL100" i="13"/>
  <c r="BM78" i="13"/>
  <c r="BL77" i="13"/>
  <c r="BJ76" i="13"/>
  <c r="BL78" i="13"/>
  <c r="BK77" i="13"/>
  <c r="BI76" i="13"/>
  <c r="BM74" i="13"/>
  <c r="BK78" i="13"/>
  <c r="BJ77" i="13"/>
  <c r="BL74" i="13"/>
  <c r="BI78" i="13"/>
  <c r="BL75" i="13"/>
  <c r="BJ74" i="13"/>
  <c r="BL76" i="13"/>
  <c r="BJ75" i="13"/>
  <c r="BM77" i="13"/>
  <c r="BI75" i="13"/>
  <c r="BI77" i="13"/>
  <c r="BK74" i="13"/>
  <c r="BM76" i="13"/>
  <c r="BI74" i="13"/>
  <c r="BK76" i="13"/>
  <c r="BJ78" i="13"/>
  <c r="BK75" i="13"/>
  <c r="BM75" i="13"/>
  <c r="BK94" i="13"/>
  <c r="BL96" i="13"/>
  <c r="BI93" i="13"/>
  <c r="BJ71" i="13"/>
  <c r="BM113" i="13"/>
  <c r="BL94" i="13"/>
  <c r="BM93" i="13"/>
  <c r="BM57" i="13"/>
  <c r="BJ60" i="13"/>
  <c r="BJ59" i="13"/>
  <c r="BJ30" i="13"/>
  <c r="BK27" i="13"/>
  <c r="BM47" i="13"/>
  <c r="BI47" i="13"/>
  <c r="BK47" i="13"/>
  <c r="BK39" i="13"/>
  <c r="BJ41" i="13"/>
  <c r="BM40" i="13"/>
  <c r="BG38" i="13"/>
  <c r="BM41" i="13"/>
  <c r="BK40" i="13"/>
  <c r="BI39" i="13"/>
  <c r="BK42" i="13"/>
  <c r="BI38" i="13"/>
  <c r="BL38" i="13"/>
  <c r="BM102" i="13"/>
  <c r="BL106" i="13"/>
  <c r="BG116" i="13"/>
  <c r="BL116" i="13"/>
  <c r="BK120" i="13"/>
  <c r="BJ119" i="13"/>
  <c r="BJ102" i="13"/>
  <c r="BJ98" i="13"/>
  <c r="BK116" i="13"/>
  <c r="BM71" i="13"/>
  <c r="BM69" i="13"/>
  <c r="BK70" i="13"/>
  <c r="BK71" i="13"/>
  <c r="BJ69" i="13"/>
  <c r="BI69" i="13"/>
  <c r="BK68" i="13"/>
  <c r="BI71" i="13"/>
  <c r="BI70" i="13"/>
  <c r="BG68" i="13"/>
  <c r="BJ72" i="13"/>
  <c r="BK72" i="13"/>
  <c r="BL69" i="13"/>
  <c r="BL92" i="13"/>
  <c r="BI92" i="13"/>
  <c r="BI95" i="13"/>
  <c r="BI57" i="13"/>
  <c r="BJ58" i="13"/>
  <c r="BM95" i="13"/>
  <c r="BI45" i="13"/>
  <c r="BK48" i="13"/>
  <c r="BM48" i="13"/>
  <c r="BM106" i="13"/>
  <c r="BJ105" i="13"/>
  <c r="BM162" i="13"/>
  <c r="BL161" i="13"/>
  <c r="BJ160" i="13"/>
  <c r="BL162" i="13"/>
  <c r="BK161" i="13"/>
  <c r="BI160" i="13"/>
  <c r="BM158" i="13"/>
  <c r="BK162" i="13"/>
  <c r="BJ161" i="13"/>
  <c r="BL158" i="13"/>
  <c r="BJ162" i="13"/>
  <c r="BI161" i="13"/>
  <c r="BM159" i="13"/>
  <c r="BK158" i="13"/>
  <c r="BI162" i="13"/>
  <c r="BL159" i="13"/>
  <c r="BJ158" i="13"/>
  <c r="BM160" i="13"/>
  <c r="BK159" i="13"/>
  <c r="BI158" i="13"/>
  <c r="BM161" i="13"/>
  <c r="BK160" i="13"/>
  <c r="BI159" i="13"/>
  <c r="BL160" i="13"/>
  <c r="BJ159" i="13"/>
  <c r="BG98" i="13"/>
  <c r="BM100" i="13"/>
  <c r="BK99" i="13"/>
  <c r="BI98" i="13"/>
  <c r="BJ95" i="13"/>
  <c r="BK93" i="13"/>
  <c r="BJ96" i="13"/>
  <c r="BL56" i="13"/>
  <c r="BK60" i="13"/>
  <c r="BL59" i="13"/>
  <c r="BI107" i="13"/>
  <c r="BJ100" i="13"/>
  <c r="BK105" i="13"/>
  <c r="BK102" i="13"/>
  <c r="BM99" i="13"/>
  <c r="BM150" i="13"/>
  <c r="BL149" i="13"/>
  <c r="BJ148" i="13"/>
  <c r="BL150" i="13"/>
  <c r="BK149" i="13"/>
  <c r="BI148" i="13"/>
  <c r="BM146" i="13"/>
  <c r="BK150" i="13"/>
  <c r="BJ149" i="13"/>
  <c r="BL146" i="13"/>
  <c r="BJ150" i="13"/>
  <c r="BI149" i="13"/>
  <c r="BM147" i="13"/>
  <c r="BK146" i="13"/>
  <c r="BI150" i="13"/>
  <c r="BL147" i="13"/>
  <c r="BJ146" i="13"/>
  <c r="BM148" i="13"/>
  <c r="BK147" i="13"/>
  <c r="BI146" i="13"/>
  <c r="BM149" i="13"/>
  <c r="BK148" i="13"/>
  <c r="BI147" i="13"/>
  <c r="BJ147" i="13"/>
  <c r="BL148" i="13"/>
  <c r="BI144" i="13"/>
  <c r="BL141" i="13"/>
  <c r="BJ140" i="13"/>
  <c r="BM142" i="13"/>
  <c r="BK141" i="13"/>
  <c r="BI140" i="13"/>
  <c r="BL142" i="13"/>
  <c r="BJ141" i="13"/>
  <c r="BM143" i="13"/>
  <c r="BK142" i="13"/>
  <c r="BI141" i="13"/>
  <c r="BM144" i="13"/>
  <c r="BL143" i="13"/>
  <c r="BJ142" i="13"/>
  <c r="BL144" i="13"/>
  <c r="BK143" i="13"/>
  <c r="BI142" i="13"/>
  <c r="BM140" i="13"/>
  <c r="BJ144" i="13"/>
  <c r="BI143" i="13"/>
  <c r="BM141" i="13"/>
  <c r="BK140" i="13"/>
  <c r="BK144" i="13"/>
  <c r="BJ143" i="13"/>
  <c r="BL140" i="13"/>
  <c r="BL71" i="13"/>
  <c r="BM66" i="13"/>
  <c r="BL65" i="13"/>
  <c r="BJ64" i="13"/>
  <c r="BL66" i="13"/>
  <c r="BK65" i="13"/>
  <c r="BI64" i="13"/>
  <c r="BM62" i="13"/>
  <c r="BI66" i="13"/>
  <c r="BL63" i="13"/>
  <c r="BJ62" i="13"/>
  <c r="BI65" i="13"/>
  <c r="BJ63" i="13"/>
  <c r="BI63" i="13"/>
  <c r="BK66" i="13"/>
  <c r="BM64" i="13"/>
  <c r="BJ66" i="13"/>
  <c r="BL64" i="13"/>
  <c r="BL62" i="13"/>
  <c r="BK64" i="13"/>
  <c r="BK62" i="13"/>
  <c r="BI62" i="13"/>
  <c r="BJ65" i="13"/>
  <c r="BK63" i="13"/>
  <c r="BM65" i="13"/>
  <c r="BM63" i="13"/>
  <c r="BK96" i="13"/>
  <c r="BM94" i="13"/>
  <c r="BI58" i="13"/>
  <c r="BK56" i="13"/>
  <c r="BM60" i="13"/>
  <c r="BK30" i="13"/>
  <c r="BM29" i="13"/>
  <c r="BI30" i="13"/>
  <c r="BI44" i="13"/>
  <c r="BM45" i="13"/>
  <c r="BI46" i="13"/>
  <c r="BM105" i="13"/>
  <c r="BI104" i="13"/>
  <c r="BM108" i="13"/>
  <c r="BM138" i="13"/>
  <c r="BL137" i="13"/>
  <c r="BJ136" i="13"/>
  <c r="BL138" i="13"/>
  <c r="BK137" i="13"/>
  <c r="BI136" i="13"/>
  <c r="BM134" i="13"/>
  <c r="BK138" i="13"/>
  <c r="BJ137" i="13"/>
  <c r="BL134" i="13"/>
  <c r="BJ138" i="13"/>
  <c r="BI137" i="13"/>
  <c r="BM135" i="13"/>
  <c r="BK134" i="13"/>
  <c r="BI138" i="13"/>
  <c r="BL135" i="13"/>
  <c r="BJ134" i="13"/>
  <c r="BM136" i="13"/>
  <c r="BK135" i="13"/>
  <c r="BI134" i="13"/>
  <c r="BM137" i="13"/>
  <c r="BK136" i="13"/>
  <c r="BI135" i="13"/>
  <c r="BJ135" i="13"/>
  <c r="BL136" i="13"/>
  <c r="BJ108" i="13"/>
  <c r="BI156" i="13"/>
  <c r="BL153" i="13"/>
  <c r="BJ152" i="13"/>
  <c r="BM154" i="13"/>
  <c r="BK153" i="13"/>
  <c r="BI152" i="13"/>
  <c r="BL154" i="13"/>
  <c r="BJ153" i="13"/>
  <c r="BM155" i="13"/>
  <c r="BK154" i="13"/>
  <c r="BI153" i="13"/>
  <c r="BM156" i="13"/>
  <c r="BL155" i="13"/>
  <c r="BJ154" i="13"/>
  <c r="BL156" i="13"/>
  <c r="BK155" i="13"/>
  <c r="BI154" i="13"/>
  <c r="BM152" i="13"/>
  <c r="BJ156" i="13"/>
  <c r="BI155" i="13"/>
  <c r="BM153" i="13"/>
  <c r="BK152" i="13"/>
  <c r="BJ155" i="13"/>
  <c r="BL152" i="13"/>
  <c r="BK156" i="13"/>
  <c r="BL35" i="13"/>
  <c r="BM36" i="13"/>
  <c r="BJ34" i="13"/>
  <c r="BL36" i="13"/>
  <c r="BK35" i="13"/>
  <c r="BI34" i="13"/>
  <c r="BM32" i="13"/>
  <c r="BM34" i="13"/>
  <c r="BK36" i="13"/>
  <c r="BJ35" i="13"/>
  <c r="BL32" i="13"/>
  <c r="BJ36" i="13"/>
  <c r="BI35" i="13"/>
  <c r="BM33" i="13"/>
  <c r="BK32" i="13"/>
  <c r="BI36" i="13"/>
  <c r="BL33" i="13"/>
  <c r="BJ32" i="13"/>
  <c r="BI32" i="13"/>
  <c r="BL34" i="13"/>
  <c r="BJ33" i="13"/>
  <c r="BM35" i="13"/>
  <c r="BK34" i="13"/>
  <c r="BI33" i="13"/>
  <c r="BK33" i="13"/>
  <c r="BM56" i="13"/>
  <c r="BJ57" i="13"/>
  <c r="BI56" i="13"/>
  <c r="BJ47" i="13"/>
  <c r="BL47" i="13"/>
  <c r="BD20" i="13"/>
  <c r="BK104" i="13"/>
  <c r="BL107" i="13"/>
  <c r="BM126" i="13"/>
  <c r="BL125" i="13"/>
  <c r="BJ124" i="13"/>
  <c r="BL126" i="13"/>
  <c r="BK125" i="13"/>
  <c r="BI124" i="13"/>
  <c r="BM122" i="13"/>
  <c r="BK126" i="13"/>
  <c r="BJ125" i="13"/>
  <c r="BL122" i="13"/>
  <c r="BJ126" i="13"/>
  <c r="BI125" i="13"/>
  <c r="BM123" i="13"/>
  <c r="BK122" i="13"/>
  <c r="BI126" i="13"/>
  <c r="BL123" i="13"/>
  <c r="BJ122" i="13"/>
  <c r="BM124" i="13"/>
  <c r="BK123" i="13"/>
  <c r="BI122" i="13"/>
  <c r="BM125" i="13"/>
  <c r="BK124" i="13"/>
  <c r="BI123" i="13"/>
  <c r="BL124" i="13"/>
  <c r="BJ123" i="13"/>
  <c r="BK108" i="13"/>
  <c r="BM101" i="13"/>
  <c r="BL70" i="13"/>
  <c r="BI68" i="13"/>
  <c r="BL95" i="13"/>
  <c r="BL93" i="13"/>
  <c r="BK58" i="13"/>
  <c r="BI59" i="13"/>
  <c r="BK57" i="13"/>
  <c r="BI83" i="13"/>
  <c r="BJ48" i="13"/>
  <c r="BL48" i="13"/>
  <c r="BL46" i="13"/>
  <c r="BG20" i="13"/>
  <c r="BL22" i="13"/>
  <c r="BL24" i="13"/>
  <c r="BI23" i="13"/>
  <c r="BM20" i="13"/>
  <c r="BJ21" i="13"/>
  <c r="BK23" i="13"/>
  <c r="BM23" i="13"/>
  <c r="BI22" i="13"/>
  <c r="BK20" i="13"/>
  <c r="BK22" i="13"/>
  <c r="BK24" i="13"/>
  <c r="BI24" i="13"/>
  <c r="BI21" i="13"/>
  <c r="BJ23" i="13"/>
  <c r="BJ20" i="13"/>
  <c r="BM24" i="13"/>
  <c r="BL20" i="13"/>
  <c r="BM22" i="13"/>
  <c r="BL23" i="13"/>
  <c r="BL21" i="13"/>
  <c r="BK21" i="13"/>
  <c r="BJ22" i="13"/>
  <c r="BJ24" i="13"/>
  <c r="BI2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Mireya Reyes</author>
  </authors>
  <commentList>
    <comment ref="B35" authorId="0" shapeId="0" xr:uid="{00000000-0006-0000-0000-000001000000}">
      <text>
        <r>
          <rPr>
            <b/>
            <sz val="9"/>
            <color indexed="81"/>
            <rFont val="Tahoma"/>
            <family val="2"/>
          </rPr>
          <t>Mireya Reyes:</t>
        </r>
        <r>
          <rPr>
            <sz val="9"/>
            <color indexed="81"/>
            <rFont val="Tahoma"/>
            <family val="2"/>
          </rPr>
          <t xml:space="preserve">
Revisar si es esta la meta estrategica o cual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ADMDIN12</author>
  </authors>
  <commentList>
    <comment ref="C14" authorId="0" shapeId="0" xr:uid="{16CD2079-BA66-4070-8D50-32E67954A44E}">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D14" authorId="0" shapeId="0" xr:uid="{A61544A6-ED00-4879-8B50-AB99D33F2D3D}">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E14" authorId="0" shapeId="0" xr:uid="{C10F8D35-4510-443C-A349-F24172F7091A}">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F14" authorId="0" shapeId="0" xr:uid="{25866944-F354-4CC9-9929-4FB4C651FCDE}">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G14" authorId="0" shapeId="0" xr:uid="{7BDA4960-5328-4164-B54C-74BDC4780467}">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H14" authorId="0" shapeId="0" xr:uid="{A63475DA-D49E-4C66-8442-A7BDEDB9F8E8}">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I14" authorId="0" shapeId="0" xr:uid="{E89EDADE-AA3B-47CA-9C62-7ACC14675896}">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J14" authorId="1" shapeId="0" xr:uid="{C230FA5F-ED57-473F-83C2-24D1DE9F4608}">
      <text>
        <r>
          <rPr>
            <b/>
            <sz val="9"/>
            <color indexed="81"/>
            <rFont val="Tahoma"/>
            <family val="2"/>
          </rPr>
          <t>ADMDIN12:</t>
        </r>
        <r>
          <rPr>
            <sz val="9"/>
            <color indexed="81"/>
            <rFont val="Tahoma"/>
            <family val="2"/>
          </rPr>
          <t xml:space="preserve">
</t>
        </r>
        <r>
          <rPr>
            <b/>
            <sz val="11"/>
            <color indexed="81"/>
            <rFont val="Tahoma"/>
            <family val="2"/>
          </rPr>
          <t>3.8:</t>
        </r>
        <r>
          <rPr>
            <sz val="9"/>
            <color indexed="81"/>
            <rFont val="Tahoma"/>
            <family val="2"/>
          </rPr>
          <t xml:space="preserve"> Se tienen en cuenta las consecuencias potenciales establecidas</t>
        </r>
      </text>
    </comment>
    <comment ref="L14" authorId="0" shapeId="0" xr:uid="{54E73148-2E52-4498-9C5F-8FD723EBBC7A}">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3.9 </t>
        </r>
        <r>
          <rPr>
            <sz val="10"/>
            <color indexed="81"/>
            <rFont val="Arial Narrow"/>
            <family val="2"/>
          </rPr>
          <t xml:space="preserve">
Selecciones lista despegable </t>
        </r>
      </text>
    </comment>
    <comment ref="M14" authorId="0" shapeId="0" xr:uid="{BC9EE841-64D7-4C08-A848-79E94B452D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3.10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N14" authorId="0" shapeId="0" xr:uid="{61224755-E634-493B-B71D-4542A45B8523}">
      <text>
        <r>
          <rPr>
            <b/>
            <sz val="9"/>
            <color indexed="81"/>
            <rFont val="Tahoma"/>
            <family val="2"/>
          </rPr>
          <t>Oscar Eduardo Enciso Guzmán:</t>
        </r>
        <r>
          <rPr>
            <sz val="9"/>
            <color indexed="81"/>
            <rFont val="Tahoma"/>
            <family val="2"/>
          </rPr>
          <t xml:space="preserve">
</t>
        </r>
        <r>
          <rPr>
            <b/>
            <sz val="11"/>
            <color indexed="81"/>
            <rFont val="Arial Narrow"/>
            <family val="2"/>
          </rPr>
          <t>3.11</t>
        </r>
        <r>
          <rPr>
            <sz val="11"/>
            <color indexed="81"/>
            <rFont val="Arial Narrow"/>
            <family val="2"/>
          </rPr>
          <t xml:space="preserve">
Selecciones lista despegable 
En la hoja #1 Instructivo: puedes ver el significado de cada factor</t>
        </r>
      </text>
    </comment>
    <comment ref="O14" authorId="0" shapeId="0" xr:uid="{4D9464E6-A2DA-4D67-BAA3-B25CE5243350}">
      <text>
        <r>
          <rPr>
            <b/>
            <sz val="9"/>
            <color indexed="81"/>
            <rFont val="Tahoma"/>
            <family val="2"/>
          </rPr>
          <t>Oscar Eduardo Enciso Guzmán:</t>
        </r>
        <r>
          <rPr>
            <sz val="9"/>
            <color indexed="81"/>
            <rFont val="Tahoma"/>
            <family val="2"/>
          </rPr>
          <t xml:space="preserve">
</t>
        </r>
        <r>
          <rPr>
            <b/>
            <sz val="12"/>
            <color indexed="81"/>
            <rFont val="Arial Narrow"/>
            <family val="2"/>
          </rPr>
          <t>3.12</t>
        </r>
        <r>
          <rPr>
            <sz val="12"/>
            <color indexed="81"/>
            <rFont val="Arial Narrow"/>
            <family val="2"/>
          </rPr>
          <t xml:space="preserve">
Selecciones lista despegable 
En la hoja #1 Instructivo: puedes ver el significado de cada clasificación del riesgo</t>
        </r>
      </text>
    </comment>
    <comment ref="AZ15" authorId="0" shapeId="0" xr:uid="{61927124-75D7-4272-905B-19FBD6E3E80D}">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6.1:</t>
        </r>
        <r>
          <rPr>
            <sz val="10"/>
            <color indexed="81"/>
            <rFont val="Arial Narrow"/>
            <family val="2"/>
          </rPr>
          <t xml:space="preserve"> Es el porcentaje calculado en el eje de la probabilidad luego de efectuar los controles que atacaran el riesgo identificado
selección automatica </t>
        </r>
      </text>
    </comment>
    <comment ref="BB15" authorId="0" shapeId="0" xr:uid="{D367EA57-9384-4C4E-A0FA-68BE3A8916E6}">
      <text>
        <r>
          <rPr>
            <b/>
            <sz val="9"/>
            <color indexed="81"/>
            <rFont val="Tahoma"/>
            <family val="2"/>
          </rPr>
          <t>Oscar Eduardo Enciso Guzmán:</t>
        </r>
        <r>
          <rPr>
            <sz val="9"/>
            <color indexed="81"/>
            <rFont val="Tahoma"/>
            <family val="2"/>
          </rPr>
          <t xml:space="preserve">
</t>
        </r>
        <r>
          <rPr>
            <b/>
            <sz val="9"/>
            <color indexed="81"/>
            <rFont val="Tahoma"/>
            <family val="2"/>
          </rPr>
          <t xml:space="preserve">6.2:  </t>
        </r>
        <r>
          <rPr>
            <sz val="10"/>
            <color indexed="81"/>
            <rFont val="Arial Narrow"/>
            <family val="2"/>
          </rPr>
          <t xml:space="preserve">Es el porcentaje calculado en el eje de impacto luego de efectuar los controles que atacaran el riesgo identificado
selección automatica </t>
        </r>
      </text>
    </comment>
    <comment ref="BD15" authorId="0" shapeId="0" xr:uid="{595C23CF-0749-48D2-AD5C-34DBCC2BFA10}">
      <text>
        <r>
          <rPr>
            <b/>
            <sz val="9"/>
            <color indexed="81"/>
            <rFont val="Tahoma"/>
            <family val="2"/>
          </rPr>
          <t>Oscar Eduardo Enciso Guzmán:</t>
        </r>
        <r>
          <rPr>
            <sz val="9"/>
            <color indexed="81"/>
            <rFont val="Tahoma"/>
            <family val="2"/>
          </rPr>
          <t xml:space="preserve">
</t>
        </r>
        <r>
          <rPr>
            <b/>
            <sz val="9"/>
            <color indexed="81"/>
            <rFont val="Tahoma"/>
            <family val="2"/>
          </rPr>
          <t xml:space="preserve">6.3: </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E15" authorId="0" shapeId="0" xr:uid="{DC08AB9E-EDFD-4E81-889A-81C6E54151A6}">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Q16" authorId="0" shapeId="0" xr:uid="{EC88CAEB-280F-4DFE-8044-69067F6E8D2D}">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R16" authorId="0" shapeId="0" xr:uid="{F59168F1-1BBD-43C3-A1D0-877CEE7C6EA9}">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T16" authorId="0" shapeId="0" xr:uid="{F769595A-CDAF-40B1-91C6-060092E36D31}">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V16" authorId="0" shapeId="0" xr:uid="{31D4A0FF-17A5-4154-87F4-C216DEBC20F3}">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X16" authorId="0" shapeId="0" xr:uid="{A5DAAA6C-D5E3-42AF-B952-2D9F1E4E942B}">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
</t>
        </r>
        <r>
          <rPr>
            <sz val="11"/>
            <color indexed="81"/>
            <rFont val="Arial Narrow"/>
            <family val="2"/>
          </rPr>
          <t xml:space="preserve">- Periodicidad </t>
        </r>
        <r>
          <rPr>
            <b/>
            <sz val="11"/>
            <color indexed="81"/>
            <rFont val="Arial Narrow"/>
            <family val="2"/>
          </rPr>
          <t>+</t>
        </r>
        <r>
          <rPr>
            <sz val="11"/>
            <color indexed="81"/>
            <rFont val="Arial Narrow"/>
            <family val="2"/>
          </rPr>
          <t xml:space="preserve">
- Acción </t>
        </r>
        <r>
          <rPr>
            <b/>
            <sz val="11"/>
            <color indexed="81"/>
            <rFont val="Arial Narrow"/>
            <family val="2"/>
          </rPr>
          <t>+</t>
        </r>
        <r>
          <rPr>
            <sz val="11"/>
            <color indexed="81"/>
            <rFont val="Arial Narrow"/>
            <family val="2"/>
          </rPr>
          <t xml:space="preserve">
- Complemento </t>
        </r>
      </text>
    </comment>
    <comment ref="AL16" authorId="0" shapeId="0" xr:uid="{D2F84822-9D99-430A-86DF-534963DBD1F2}">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sz val="11"/>
            <color indexed="81"/>
            <rFont val="Arial Narrow"/>
            <family val="2"/>
          </rPr>
          <t xml:space="preserve">
</t>
        </r>
        <r>
          <rPr>
            <b/>
            <sz val="11"/>
            <color indexed="81"/>
            <rFont val="Arial Narrow"/>
            <family val="2"/>
          </rPr>
          <t>(probabilidad inicial)%  x  (resultado cuantitativo)% = (valor) %
(probabilidad inicial)%  -  (valor)% = resultado %</t>
        </r>
        <r>
          <rPr>
            <b/>
            <sz val="10"/>
            <color indexed="81"/>
            <rFont val="Arial Narrow"/>
            <family val="2"/>
          </rPr>
          <t xml:space="preserve">
</t>
        </r>
      </text>
    </comment>
    <comment ref="AM16" authorId="0" shapeId="0" xr:uid="{94939583-B5C8-405E-A0DB-C59D0666DAF6}">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AA17" authorId="0" shapeId="0" xr:uid="{5D8155D4-7056-4764-AD51-8B1E78A3B8EC}">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G17" authorId="0" shapeId="0" xr:uid="{127AC581-1097-4D00-AACD-42D51E66F3D6}">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K17" authorId="0" shapeId="0" xr:uid="{957C16F0-2A2F-47F8-9425-73DA47F7287B}">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N17" authorId="0" shapeId="0" xr:uid="{530D8ADA-F2A7-4311-B0EC-59C8F29DDD27}">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P17" authorId="0" shapeId="0" xr:uid="{98F512B9-1F1A-43E2-B9E3-6DDFC6A1981E}">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R17" authorId="0" shapeId="0" xr:uid="{CF7B7D45-5B2A-4209-8EB3-822F58471D04}">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O17" authorId="0" shapeId="0" xr:uid="{98AB6B27-8CDA-424E-B137-A39A81CBBDAF}">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Y18" authorId="0" shapeId="0" xr:uid="{DA31A9E5-705C-49F2-BEC7-B03CCCCF8F8E}">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Z18" authorId="0" shapeId="0" xr:uid="{25B69233-7101-4A06-B20D-2B4EF6FDEF5B}">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AA18" authorId="0" shapeId="0" xr:uid="{791F7D78-3AEC-41F4-9A85-88CBDFFB4701}">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AC18" authorId="0" shapeId="0" xr:uid="{21224BCD-C0E0-4A00-BD0E-208F715131D5}">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E18" authorId="0" shapeId="0" xr:uid="{4BD303E4-C97B-4DF8-9565-D76ABE0F7775}">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G18" authorId="0" shapeId="0" xr:uid="{4FF79CCF-01CB-4A8A-84A6-81D6B645295C}">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I18" authorId="0" shapeId="0" xr:uid="{3D3E2F0B-FCEE-4FFC-9469-A30A15A880B6}">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T18" authorId="0" shapeId="0" xr:uid="{7D966A04-4228-419D-A8FA-23D5EEADEC58}">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U18" authorId="0" shapeId="0" xr:uid="{B88F96CA-DEB7-4B1C-889F-087B80393D42}">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V18" authorId="0" shapeId="0" xr:uid="{B12679E1-1AF9-49A5-94F7-A30C1EB1710E}">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X18" authorId="0" shapeId="0" xr:uid="{73C00434-E8A7-4CC2-B753-FDEC4CB8B348}">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I18" authorId="0" shapeId="0" xr:uid="{F1797A1F-C3F7-4A5C-82BB-039317B087DA}">
      <text>
        <r>
          <rPr>
            <b/>
            <sz val="9"/>
            <color indexed="81"/>
            <rFont val="Tahoma"/>
            <family val="2"/>
          </rPr>
          <t>Oscar Eduardo Enciso Guzmán:</t>
        </r>
        <r>
          <rPr>
            <sz val="9"/>
            <color indexed="81"/>
            <rFont val="Tahoma"/>
            <family val="2"/>
          </rPr>
          <t xml:space="preserve">
</t>
        </r>
        <r>
          <rPr>
            <sz val="10"/>
            <color indexed="81"/>
            <rFont val="Tahoma"/>
            <family val="2"/>
          </rPr>
          <t xml:space="preserve">
</t>
        </r>
        <r>
          <rPr>
            <b/>
            <sz val="10"/>
            <color indexed="81"/>
            <rFont val="Tahoma"/>
            <family val="2"/>
          </rPr>
          <t>6.5:</t>
        </r>
        <r>
          <rPr>
            <sz val="10"/>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V19" authorId="0" shapeId="0" xr:uid="{9009B0ED-9019-468D-8E5C-A5D24AC15C96}">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X19" authorId="0" shapeId="0" xr:uid="{2B9962D7-8D13-4943-9D3E-6F511F39D7F3}">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List>
</comments>
</file>

<file path=xl/sharedStrings.xml><?xml version="1.0" encoding="utf-8"?>
<sst xmlns="http://schemas.openxmlformats.org/spreadsheetml/2006/main" count="4081" uniqueCount="1614">
  <si>
    <t>Plan Anticorrupción y de Atención al Ciudadano</t>
  </si>
  <si>
    <t>Entidad:</t>
  </si>
  <si>
    <t>SUBRED INTEGRADA DE SERVICIOS DE SALUD SUR OCCIDENTE E.S.E</t>
  </si>
  <si>
    <t>Vigencia:</t>
  </si>
  <si>
    <t>Fecha de publicación:</t>
  </si>
  <si>
    <t>Objetivo General:</t>
  </si>
  <si>
    <t xml:space="preserve">Definir las principales estrategias para fortalecer cada uno de los componentes  del Plan Anticorrupción y de Atención al Ciudadano de la Entidad durante el año 2019, para promover la cultura de la legalidad y el servicio público de excelencia hacia los ciudadanos. </t>
  </si>
  <si>
    <t>Objetivos Especificos:</t>
  </si>
  <si>
    <t xml:space="preserve">1. Identificar, analizar y controlar los posibles hechos generadores de corrupción, tanto al interior como al exterior de la entidad.
2. Mejorar la gestión institucional de la Subred mediante la identificación, priorización y racionalización de trámites. 
3.  Acercar la gestión de la Entidad a los ciudadanos, la sociedad civil, otras entidades públicas y organismos de control, mediante la ejecución de las actividades relacionadas con ejercicios de rendición de cuentas. 
4.  Mejorar la atención que la Unidad presta al ciudadano mediante el fortalecimiento de la estructura administrativa, los mecanismos de escucha, el talento humano y aspectos normativos. 
5.  Establecer acciones para fortalecer la implementación de la Ley de Transparencia y Acceso a la información Pública 1712/2014 mediante la publicación de información de manera proactiva.
</t>
  </si>
  <si>
    <t>Componente 1: Gestión del Riesgo de Corrupción - Mapa de Riesgos de Corrupción</t>
  </si>
  <si>
    <t>Oficinas  Responsables:</t>
  </si>
  <si>
    <t>Oficina Asesora Desarrollo Institucional (Planeación Estratégica) - Oficina Contol Interno - Líderes de procesos - Oficial de Cumplimiento (SARLAFT)</t>
  </si>
  <si>
    <t>Oficinas que apoyan el proceso:</t>
  </si>
  <si>
    <t>Oficina Asesora Desarrollo Institucional (Planeación Estratégica) - Oficina Asesora de Comunicaciones - Oficina de TICS</t>
  </si>
  <si>
    <t>Oficinas que realizan seguimiento y evaluan:</t>
  </si>
  <si>
    <t>Oficina Asesora Desarrollo Institucional (Planeación Estratégica) - Oficina de Control Interno</t>
  </si>
  <si>
    <t>Identificar, analizar y controlar los posibles hechos generadores de corrupción, tanto al interior como al exterior de la entidad.</t>
  </si>
  <si>
    <t xml:space="preserve">1. Desarrollar acciones encaminadas a la prevención y detección de actos de corrupción en la Subred
2. Definir herramientas para la identificación y seguimiento de actos de corrupción </t>
  </si>
  <si>
    <t>Subcomponente/
procesos</t>
  </si>
  <si>
    <t>Actividades</t>
  </si>
  <si>
    <t>Descripción de la Actividad</t>
  </si>
  <si>
    <t>Meta o producto</t>
  </si>
  <si>
    <t>Oficina Responsable</t>
  </si>
  <si>
    <t>Fecha programada</t>
  </si>
  <si>
    <r>
      <t xml:space="preserve">Subcomponente </t>
    </r>
    <r>
      <rPr>
        <b/>
        <sz val="11"/>
        <color indexed="8"/>
        <rFont val="Arial"/>
        <family val="2"/>
      </rPr>
      <t xml:space="preserve">1
</t>
    </r>
    <r>
      <rPr>
        <sz val="11"/>
        <color indexed="8"/>
        <rFont val="Arial"/>
        <family val="2"/>
      </rPr>
      <t>Política de Administración de Riesgos</t>
    </r>
  </si>
  <si>
    <t>1.1</t>
  </si>
  <si>
    <t>Socialización de la Política de la Administración del Riesgo.</t>
  </si>
  <si>
    <t>Fortalecimiento de la Cultura de Gestión del Riesgo en la Subred.</t>
  </si>
  <si>
    <t>Oficina Asesora de Desarrollo Institucional (Planeación Estratégica)</t>
  </si>
  <si>
    <t>Cuatrimestral</t>
  </si>
  <si>
    <r>
      <t xml:space="preserve">Subcomponente </t>
    </r>
    <r>
      <rPr>
        <b/>
        <sz val="11"/>
        <color indexed="8"/>
        <rFont val="Arial"/>
        <family val="2"/>
      </rPr>
      <t xml:space="preserve">2
</t>
    </r>
    <r>
      <rPr>
        <sz val="11"/>
        <color indexed="8"/>
        <rFont val="Arial"/>
        <family val="2"/>
      </rPr>
      <t>Construcción del Mapa de Riesgos de Corrupción</t>
    </r>
  </si>
  <si>
    <t>2.2</t>
  </si>
  <si>
    <t>Actualización del Mapa de Riesgos de corrupción por proceso.</t>
  </si>
  <si>
    <t>Mapa de  Riesgos de corrupción actualizado.</t>
  </si>
  <si>
    <t>Oficina Asesora de Desarrollo Institucional (Planeación Estratégica) y Líderes de Procesos</t>
  </si>
  <si>
    <t>I Cuantrimestre</t>
  </si>
  <si>
    <r>
      <t xml:space="preserve">Subcomponente </t>
    </r>
    <r>
      <rPr>
        <b/>
        <sz val="11"/>
        <color indexed="8"/>
        <rFont val="Arial"/>
        <family val="2"/>
      </rPr>
      <t xml:space="preserve">3
</t>
    </r>
    <r>
      <rPr>
        <sz val="11"/>
        <color indexed="8"/>
        <rFont val="Arial"/>
        <family val="2"/>
      </rPr>
      <t>Consulta y divulgación</t>
    </r>
  </si>
  <si>
    <t>3.1</t>
  </si>
  <si>
    <t>Realizar publicación en pagina WEB de la subred los riesgos de corrupción identificados por proceso.</t>
  </si>
  <si>
    <t>Matriz de riesgos de corrupción publicada en la pagina WEB</t>
  </si>
  <si>
    <t>Oficina Asesora de Comunicaciones y Oficina Asesora de Desarrollo Institucional
(Planeación Estratégica)</t>
  </si>
  <si>
    <t>3.2</t>
  </si>
  <si>
    <t>Realizar socialización de la matriz de riesgos de corrupción a las partes interesadas.</t>
  </si>
  <si>
    <t>Socializar al 100% de los procesos los riesgos de corrupción de la Subred y realizar el despliegue a las partes.</t>
  </si>
  <si>
    <t>Directores y Lideres de Procesos Institucionales</t>
  </si>
  <si>
    <r>
      <t xml:space="preserve">Subcomponente </t>
    </r>
    <r>
      <rPr>
        <b/>
        <sz val="11"/>
        <color indexed="8"/>
        <rFont val="Arial"/>
        <family val="2"/>
      </rPr>
      <t>4</t>
    </r>
    <r>
      <rPr>
        <sz val="11"/>
        <color indexed="8"/>
        <rFont val="Arial"/>
        <family val="2"/>
      </rPr>
      <t xml:space="preserve">
Monitorio y revisión</t>
    </r>
  </si>
  <si>
    <t>4.1</t>
  </si>
  <si>
    <t>Realizar seguimiento de autocontrol a la gestión del riesgo por proceso + Riesgos de Corrupcion.</t>
  </si>
  <si>
    <t>Matriz de riesgos de corrupción con seguimiento de autocontrol por el 100% de los procesos.</t>
  </si>
  <si>
    <t>4.2</t>
  </si>
  <si>
    <t>Realizar seguimiento a mapa de riesgos de corrupción</t>
  </si>
  <si>
    <t>Mapa de riesgos de corrupción con seguimiento al 100% de los procesos.</t>
  </si>
  <si>
    <r>
      <t xml:space="preserve">Subcomponente </t>
    </r>
    <r>
      <rPr>
        <b/>
        <sz val="11"/>
        <color indexed="8"/>
        <rFont val="Arial"/>
        <family val="2"/>
      </rPr>
      <t xml:space="preserve">5
</t>
    </r>
    <r>
      <rPr>
        <sz val="11"/>
        <color indexed="8"/>
        <rFont val="Arial"/>
        <family val="2"/>
      </rPr>
      <t>Seguimiento</t>
    </r>
  </si>
  <si>
    <t>5.1</t>
  </si>
  <si>
    <t>Realizar seguimiento a la gestión de los riesgos de corrupción</t>
  </si>
  <si>
    <t>Informe de seguimiento de riesgos al 100% de los procesos.</t>
  </si>
  <si>
    <t>Oficina de Control Interno</t>
  </si>
  <si>
    <t xml:space="preserve">         SUBRED INTEGRADA DE SERVICIOS DE SALUD SUR OCCIDENTE E.S.E</t>
  </si>
  <si>
    <t>Identificar las necesidades y espectativas en salud de los usuarios con el fin de impactar positivamente en la satisfacción de sus necesidades.</t>
  </si>
  <si>
    <t>1. Identificar los trámites y servicios que pueden impactar la atención del usuario.
2. Racionalizar y priorizar los trámites y servicios para una mayor satisfacción del usuario. 
3. Programar y realizar actividades que faciliten o mejoren los trámites en que deben incurrir los usuarios</t>
  </si>
  <si>
    <t>COMPONENTE 2: RACIONALIZACION DE TRÁMITES</t>
  </si>
  <si>
    <t xml:space="preserve">Oficinas Responsables. </t>
  </si>
  <si>
    <t>Oficina Asesora Desarrollo Institucional (Planeación Estratégica) - Oficina Asesora de Comunicaciones - Oficina de TICS - Oficina de Participación Social y Atención al Cuidadano - Líderes de Proceso</t>
  </si>
  <si>
    <t>Oficina Asesora Desarrollo Institucional (Planeación Estratégica) - Oficina Asesora de Comunicaciones - Oficina de TICS - Oficina de Participación Social y Atención al Cuidadano</t>
  </si>
  <si>
    <t>Oficina Asesora Desarrollo Institucional (Planeación Estratégica) - Oficina Control Interno</t>
  </si>
  <si>
    <t>Meta estrategica:</t>
  </si>
  <si>
    <t>Cumplir anualmente el 100% del plan anticorrupción y atención al ciudadano en la subred.</t>
  </si>
  <si>
    <t>DATOS TRÁMITES A RACIONALIZAR</t>
  </si>
  <si>
    <t>ACCIONES DE RACIONALIZACIÓN A DESARROLLAR</t>
  </si>
  <si>
    <t>PLAN DE EJECUCIÓN</t>
  </si>
  <si>
    <t>Tipo</t>
  </si>
  <si>
    <t>Número</t>
  </si>
  <si>
    <t>Nombre</t>
  </si>
  <si>
    <t>Estado</t>
  </si>
  <si>
    <t>Situación actual</t>
  </si>
  <si>
    <t>Tipo racionalización</t>
  </si>
  <si>
    <t>Acciones racionalización</t>
  </si>
  <si>
    <t>Fecha
inicio</t>
  </si>
  <si>
    <t>Fecha final racionalización</t>
  </si>
  <si>
    <t>Responsable</t>
  </si>
  <si>
    <t>Justificación</t>
  </si>
  <si>
    <t>Modelo Único – Hijo</t>
  </si>
  <si>
    <t>47491</t>
  </si>
  <si>
    <t>Asignación de cita para la prestación de servicios en salud</t>
  </si>
  <si>
    <t>Inscrito</t>
  </si>
  <si>
    <t>Los ciudadanos deben acercarse presencialmente a los puntos de atención de la Subred a solicitar su cita a la atención en salud</t>
  </si>
  <si>
    <t>Administrativa</t>
  </si>
  <si>
    <t>Aumento de canales y/o puntos de atención</t>
  </si>
  <si>
    <t>11/04/2019</t>
  </si>
  <si>
    <t>30/06/2019</t>
  </si>
  <si>
    <t>DIRECCIÓN DE SERVICIOS AMBULATORIOS</t>
  </si>
  <si>
    <t xml:space="preserve"> </t>
  </si>
  <si>
    <t>Los ciudadanos deben acercarse presencialmente a los puntos de atención de la Subred a solicitar su cita a la atención en salud.</t>
  </si>
  <si>
    <t>Tecnologica</t>
  </si>
  <si>
    <t>Trámite total en línea</t>
  </si>
  <si>
    <t>Plantilla Único - Hijo</t>
  </si>
  <si>
    <t>47502</t>
  </si>
  <si>
    <t>Concepto sanitario</t>
  </si>
  <si>
    <t>Los ciudadanos (personas naturales o jurídicas) deben acercarse presencialmente a los puntos de atención de la Subred para solicitar la visita de concepto sanitario.</t>
  </si>
  <si>
    <t>Formularios diligenciados en línea</t>
  </si>
  <si>
    <t>31/10/2019</t>
  </si>
  <si>
    <t>DIRECCIÓN DEL GESTIÓN DE RIESGOS EN SALUD</t>
  </si>
  <si>
    <t>60278</t>
  </si>
  <si>
    <t>Examen de laboratorio clínico</t>
  </si>
  <si>
    <t xml:space="preserve">Los ciudadanos deben acercarse presencialmente a los puntos de atención de la Subred para la toma de muestras de Laboratorio clínico.
</t>
  </si>
  <si>
    <t>DIRECCIÓN DE SERVICIOS COMPLEMENTARIOS</t>
  </si>
  <si>
    <t>Los ciudadanos deben acercarse presencialmente a los puntos de atención de la Subred a solicitar su cita para la toma de muestras de Laboratorio clínico.</t>
  </si>
  <si>
    <t>Validación de datos a través de medios tecnológicos</t>
  </si>
  <si>
    <t>Componente 3: Rendición de cuentas</t>
  </si>
  <si>
    <t>Alta Dirección: Gerencia y Comité Directivo.</t>
  </si>
  <si>
    <t>Oficina Asesora Desarrollo Institucional (Planeación Estratégica) - Oficina de Participación Social y Atención al Cuidadano -  Líderes de Proceso</t>
  </si>
  <si>
    <t>Oficina Asesora Desarrollo Institucional (Planeación Estratégica) - Oficina de Participación Social y Atención al Cuidadano - Oficina Control Interno</t>
  </si>
  <si>
    <t>Subcomponente/procesos</t>
  </si>
  <si>
    <r>
      <t xml:space="preserve">Subcomponente </t>
    </r>
    <r>
      <rPr>
        <b/>
        <sz val="11"/>
        <color indexed="8"/>
        <rFont val="Arial"/>
        <family val="2"/>
      </rPr>
      <t>1</t>
    </r>
    <r>
      <rPr>
        <sz val="11"/>
        <color indexed="8"/>
        <rFont val="Arial"/>
        <family val="2"/>
      </rPr>
      <t xml:space="preserve">
Información de calidad y en lenguaje comprensible</t>
    </r>
  </si>
  <si>
    <t>Realizar reuniones con las formas de participación del sector para conocer sus propuestas y expectativas frente a la Rendición de Cuentas.</t>
  </si>
  <si>
    <t>Documento Lectura de necesidades 2019 por forma de participación.</t>
  </si>
  <si>
    <t>Oficina de Participación Social y Atención al Ciudadano</t>
  </si>
  <si>
    <t>I Cuatrimestre</t>
  </si>
  <si>
    <t>1.2</t>
  </si>
  <si>
    <t>Reuniones preparatorias para definir lineamiento para rendición de cuentas de manera concertada entre las áreas de planeación y las de apoyo.</t>
  </si>
  <si>
    <t>Documento final de lineamiento para rendición de cuentas</t>
  </si>
  <si>
    <t>Oficina Asesora de Desarrollo Institucional (Planeación Estratégica) 
Oficina de Participación Social y A.C
Oficina de Comunicaciones</t>
  </si>
  <si>
    <t>1.3</t>
  </si>
  <si>
    <t>Elaborar piezas comunicativas con información de interes a la ciudadania</t>
  </si>
  <si>
    <t>Piezas diseñadas</t>
  </si>
  <si>
    <t>Semestral</t>
  </si>
  <si>
    <t>1.4</t>
  </si>
  <si>
    <t>Operativizar 3 estrategias definidas en el 2018, información y divulgación dirigidos a la ciudadania y a los servidores públicos en temas relacionados con el desarrollo de la gestión pública</t>
  </si>
  <si>
    <t>Estrategias implementadas</t>
  </si>
  <si>
    <r>
      <t xml:space="preserve">Subcomponente </t>
    </r>
    <r>
      <rPr>
        <b/>
        <sz val="11"/>
        <color indexed="8"/>
        <rFont val="Arial"/>
        <family val="2"/>
      </rPr>
      <t>2</t>
    </r>
    <r>
      <rPr>
        <sz val="11"/>
        <color indexed="8"/>
        <rFont val="Arial"/>
        <family val="2"/>
      </rPr>
      <t xml:space="preserve">                      
Diálogo de doble vía con la ciudadanía y sus organizaciones</t>
    </r>
  </si>
  <si>
    <t>2.1</t>
  </si>
  <si>
    <t>Realizar cualificaciones de los actores Comunitarios relacionados con procesos de control social (veedores)</t>
  </si>
  <si>
    <t>Base de datos de caracterización</t>
  </si>
  <si>
    <t>Oficina de Participación Social y A.C</t>
  </si>
  <si>
    <t>Dar respuesta a las manifestaciones formuladas por la ciudadania y relacionadas con la gestión publica</t>
  </si>
  <si>
    <t>Respuestas gestionadas al 100%</t>
  </si>
  <si>
    <t>2.3</t>
  </si>
  <si>
    <t>Implementar estrategias de comunicación en doble via con las partes interesadas</t>
  </si>
  <si>
    <t>Oficina de Participación Social y A.C
Oficina de Comunicaciones</t>
  </si>
  <si>
    <r>
      <t xml:space="preserve">Subcomponente </t>
    </r>
    <r>
      <rPr>
        <b/>
        <sz val="11"/>
        <color indexed="8"/>
        <rFont val="Arial"/>
        <family val="2"/>
      </rPr>
      <t xml:space="preserve">3
</t>
    </r>
    <r>
      <rPr>
        <sz val="11"/>
        <color indexed="8"/>
        <rFont val="Arial"/>
        <family val="2"/>
      </rPr>
      <t>Incentivos para motivar la cultura de la rendición y petición de cuentas</t>
    </r>
  </si>
  <si>
    <t>Vincular de nuevos actores en procesos de participación social.</t>
  </si>
  <si>
    <t>Reporte de meta mensual</t>
  </si>
  <si>
    <t>Adelantar procesos de cualificación los actores sociales en temas de gestión pública</t>
  </si>
  <si>
    <t>Actores cualificados</t>
  </si>
  <si>
    <t>Participación Social Planeación</t>
  </si>
  <si>
    <t>3.3</t>
  </si>
  <si>
    <t>Continuar con la  implementación de metodologías innovadoras a través de medios de comunicación alternativos que dinamicen los ejercicios de rendición de cuentas.</t>
  </si>
  <si>
    <t>I  y II Cuatrimestre</t>
  </si>
  <si>
    <t>3.4</t>
  </si>
  <si>
    <t>Estructurar procesos de planeación previos a los ejercicios de rendición de cuentas.(sensibilización, logistica, convocatorias entre otros)</t>
  </si>
  <si>
    <t>Plan de rendición de cuentas</t>
  </si>
  <si>
    <t>Planeación
Participación social
Comunicaciones</t>
  </si>
  <si>
    <r>
      <t xml:space="preserve">Subcomponente </t>
    </r>
    <r>
      <rPr>
        <b/>
        <sz val="11"/>
        <color indexed="8"/>
        <rFont val="Arial"/>
        <family val="2"/>
      </rPr>
      <t>4</t>
    </r>
    <r>
      <rPr>
        <sz val="11"/>
        <color indexed="8"/>
        <rFont val="Arial"/>
        <family val="2"/>
      </rPr>
      <t xml:space="preserve">                          Evaluación y retroalimentación a la gestión institucional</t>
    </r>
  </si>
  <si>
    <t>Continuar con la Implementación de las herramientas  y evaluar las herramientas cualitativas y cuantitativas que permitan la compresión de la información por parte de la ciudadania en los ejercicios de rendición de cuentas y la adherencia de la ciudadania al sector salud.</t>
  </si>
  <si>
    <t>Herramientas implementadas</t>
  </si>
  <si>
    <t>Formular planes de mejora frente a la evaluación de los procesos de rendición de cuentas</t>
  </si>
  <si>
    <t>Planes de mejora implementados</t>
  </si>
  <si>
    <t>II Cuatrimestre</t>
  </si>
  <si>
    <t>Componente 4:  Servicio al Ciudadano</t>
  </si>
  <si>
    <t>Oficinas Responsables:</t>
  </si>
  <si>
    <t>Oficina de Participación Social y Atención al Cuidadano</t>
  </si>
  <si>
    <t>Oficina Asesora Desarrollo Institucional (Planeación Estratégica) - Oficina de Participación Social y Atención al Cuidadano -  Oficina de Comunicaciones</t>
  </si>
  <si>
    <t>Meta Estratégica</t>
  </si>
  <si>
    <t>1.  Lograr un aumento gradual de la satisfacción de los usuarios superior al 90% para el final del cuatrenio.
2. Disminuir  anualmente el 3% de las barreras de acceso de la subred a partir de la linea base definida.
3. Dar respuesta oportuna al 95% de los requerimientos expuestos por los  ciudadanos.</t>
  </si>
  <si>
    <r>
      <t xml:space="preserve">Subcomponente </t>
    </r>
    <r>
      <rPr>
        <b/>
        <sz val="12"/>
        <color indexed="8"/>
        <rFont val="Arial"/>
        <family val="2"/>
      </rPr>
      <t>1</t>
    </r>
    <r>
      <rPr>
        <sz val="12"/>
        <color indexed="8"/>
        <rFont val="Arial"/>
        <family val="2"/>
      </rPr>
      <t xml:space="preserve">                           
Estructura administrativa y Direccionamiento estratégico</t>
    </r>
  </si>
  <si>
    <t>Implementar un instrumento que permita la verificación de la adherencia a los procedimientos de atencion al usuario.</t>
  </si>
  <si>
    <t>Instrumento que permite el Seguimiento trimestral (áreas de urgencias-consulta externa- Hospitalizacion)</t>
  </si>
  <si>
    <t>Trimestral</t>
  </si>
  <si>
    <t>Realizar auditorías internas a todos los procesos en los que se realicen trámites para la atencion del usuario</t>
  </si>
  <si>
    <t>Auditorias trimestralmente (áreas de urgencias-consulta externa- Hospitalización)</t>
  </si>
  <si>
    <t>Socializar los resultados de la Auditoria realizada</t>
  </si>
  <si>
    <t>1 mesa de trabajo mensual con las asociaciones de usuarios</t>
  </si>
  <si>
    <t>Mensual</t>
  </si>
  <si>
    <r>
      <t xml:space="preserve">Subcomponente </t>
    </r>
    <r>
      <rPr>
        <b/>
        <sz val="12"/>
        <color indexed="8"/>
        <rFont val="Arial"/>
        <family val="2"/>
      </rPr>
      <t>2</t>
    </r>
    <r>
      <rPr>
        <sz val="12"/>
        <color indexed="8"/>
        <rFont val="Arial"/>
        <family val="2"/>
      </rPr>
      <t xml:space="preserve">                             
Fortalecimiento de los canales de atención</t>
    </r>
  </si>
  <si>
    <t>Realizar la divulgacion de los mecanismos de escucha que estan implementados al usuario 
(buzón,aplicativo sdqs, medio telefonico, escrito, pagina institucional)</t>
  </si>
  <si>
    <t>Listas de asistencia a charlas en salas de espera, web, carteleras Institucionales, alta voz, folletos
"DE MANERA PRESENCIAL"</t>
  </si>
  <si>
    <t>Realizar seguimiento del Plan de Acción de las formas de Participacion Social.</t>
  </si>
  <si>
    <t>1 Taller mensual por forma de participacion dirigidos a las formas de participacion sobre temas relacionados con la elaboracion del plan de accion.
2019
PLANES DE ACCION ELABORADOS Y CON SEGUIMIENTO -  TRIMESTRAL</t>
  </si>
  <si>
    <t>Efectuar reuniones con los integrantes del comite de Control Social de la comunidad.</t>
  </si>
  <si>
    <t>1 Taller  dirigido a las formas de participacion sobre temas relacionados con control social.
2019: PLAN DE ACCION DE CONTROL SOCIAL</t>
  </si>
  <si>
    <t>2.4</t>
  </si>
  <si>
    <t>Promover la socialización de la pagina Web en los Centros de orientación e información en salud - COIS y oficinas de atención al usuario.</t>
  </si>
  <si>
    <t>Listado de asistencia de socializacion de información relevante contenida en la pagina Web a integrantes de los COIS y Oficinas de atención al usuario.</t>
  </si>
  <si>
    <r>
      <t xml:space="preserve">Subcomponente </t>
    </r>
    <r>
      <rPr>
        <b/>
        <sz val="12"/>
        <color indexed="8"/>
        <rFont val="Arial"/>
        <family val="2"/>
      </rPr>
      <t>3</t>
    </r>
    <r>
      <rPr>
        <sz val="12"/>
        <color indexed="8"/>
        <rFont val="Arial"/>
        <family val="2"/>
      </rPr>
      <t xml:space="preserve">
Talento humano</t>
    </r>
  </si>
  <si>
    <t>Capacitar competencias de todas las primeras lineas de atencion al usuario y trabajo social en trato digno y aseguramiento</t>
  </si>
  <si>
    <t>Listado de asistencia a capacitaciones</t>
  </si>
  <si>
    <t>Fortalecer los procesos de selección del personal basados en competencias orientadas al servicio.</t>
  </si>
  <si>
    <t>Dar cumplimiento al 100% del procedimiento establecido para la seleccion de personal.</t>
  </si>
  <si>
    <t>Dirección de Talento Humano</t>
  </si>
  <si>
    <t>Ejecucion y seguimiento al plan de Integridad de la Subred Sur Occidente</t>
  </si>
  <si>
    <t>Cumplimiento al plan de actividades del PLAN DE INTEGRIDAD</t>
  </si>
  <si>
    <r>
      <t xml:space="preserve">Subcomponente </t>
    </r>
    <r>
      <rPr>
        <b/>
        <sz val="12"/>
        <color indexed="8"/>
        <rFont val="Arial"/>
        <family val="2"/>
      </rPr>
      <t>4</t>
    </r>
    <r>
      <rPr>
        <sz val="12"/>
        <color indexed="8"/>
        <rFont val="Arial"/>
        <family val="2"/>
      </rPr>
      <t xml:space="preserve">                          
Normativo y procedimental</t>
    </r>
  </si>
  <si>
    <t>Implementar el procedimiento interno para la gestión de las peticiones, quejas y reclamos.</t>
  </si>
  <si>
    <t>Procedimiento para el tramite y respuesta de PQR</t>
  </si>
  <si>
    <t>Anual</t>
  </si>
  <si>
    <t>Elaborar informes de PQRS para identificar oportunidades de mejora en la prestación de los servicios</t>
  </si>
  <si>
    <t>Presentacion de Informes</t>
  </si>
  <si>
    <t>4.3</t>
  </si>
  <si>
    <t>Realizar campañas informativas sobre los derechos y deberes de los usuarios</t>
  </si>
  <si>
    <t>Listado de asistencia a charlas</t>
  </si>
  <si>
    <r>
      <t xml:space="preserve">Subcomponente </t>
    </r>
    <r>
      <rPr>
        <b/>
        <sz val="12"/>
        <color indexed="8"/>
        <rFont val="Arial"/>
        <family val="2"/>
      </rPr>
      <t>5</t>
    </r>
    <r>
      <rPr>
        <sz val="12"/>
        <color indexed="8"/>
        <rFont val="Arial"/>
        <family val="2"/>
      </rPr>
      <t xml:space="preserve">                           
Relacionamiento con el ciudadano</t>
    </r>
  </si>
  <si>
    <t>Realizar la divulgacion de la figura del defensor del ciudadano</t>
  </si>
  <si>
    <t>5.2</t>
  </si>
  <si>
    <t>Constituir Grupos focales con los usuarios para establecer las necesidades del servicio</t>
  </si>
  <si>
    <t>Informe de identificacion de las necesidades y espectativas de los usuarios</t>
  </si>
  <si>
    <t>5.3</t>
  </si>
  <si>
    <t>Aplicar las encuestas de satisfaccion</t>
  </si>
  <si>
    <t>Porcentaje de satisfaccion</t>
  </si>
  <si>
    <t>5.4</t>
  </si>
  <si>
    <t>Monitorear el Sistema de Informacion Distrital ( SIDMA)</t>
  </si>
  <si>
    <t>Informe de Identificacion y monitoreo de las dificultades para acceder a los servicios de salud de los usuarios</t>
  </si>
  <si>
    <t>Componente 5: Transparencia y Acceso de la Información</t>
  </si>
  <si>
    <t>Oficina de TICS y Lideres de Proceso</t>
  </si>
  <si>
    <t>Oficina Asesora Desarrollo Institucional (Planeación Estratégica)  -  Oficina de Comunicaciones - Oficina TICS</t>
  </si>
  <si>
    <t>Meta estrategica</t>
  </si>
  <si>
    <t>Garantizar el derecho de acceso a la información pública conforme a las normatidad vigente en particular la ley 1712 de 2014 y Decreto Reglamentario 1081 de 2015</t>
  </si>
  <si>
    <t>Indicadores del Plan de Desarrollo que se articulan con la actividad</t>
  </si>
  <si>
    <t>1. Incrementar en un 5% anual la comunicación efectiva con las partes interesadas. 
2. Cumplir al 100% la entrega de información institucional con parametros de oportunidad, veracidad y completitud a partir de la linea base de la vigencia 2017.</t>
  </si>
  <si>
    <t>Subcomponente
/procesos</t>
  </si>
  <si>
    <t>Subcomponente 1                        Lineamientos de Transparencia
Activa</t>
  </si>
  <si>
    <t xml:space="preserve">
Crear e implementar una lista de chequeo en donde se relacione la información que debe ser actualizada por los líderes de los procesos de la Subred Sur Occidente conforme a lo establecido en la Ley Transparencia y Acceso a la información.</t>
  </si>
  <si>
    <t>Lista de chequeo 
Publicaciones realizadas</t>
  </si>
  <si>
    <t>Gestión de Comunicaciones -
Lideres de Proceso</t>
  </si>
  <si>
    <t>Establecer cronograma de  reuniónes de seguimiento a la pagina Web con los líderes de los procesos que intervienen en la actualización de la información</t>
  </si>
  <si>
    <t>Cronograma de reuniones vigencia 2019</t>
  </si>
  <si>
    <t xml:space="preserve">Gestión de Comunicaciones </t>
  </si>
  <si>
    <t>Verificar ajustes normativos que obliguen cambios en la pagina Web</t>
  </si>
  <si>
    <t xml:space="preserve">Norma modificatoria 
</t>
  </si>
  <si>
    <t>Realizar la referenciación comparativa con otras páginas Web que tengan implementada la Ley de Transparencia</t>
  </si>
  <si>
    <t>Informe resultados referenciación</t>
  </si>
  <si>
    <t>1.5</t>
  </si>
  <si>
    <t>Mantener actualizada la informacion contenida en la pagina web con forme a los requisitoa de la Ley de Transparencia y lo que la reglamenta</t>
  </si>
  <si>
    <t>Informacion publicada y actualizada</t>
  </si>
  <si>
    <t>1.6</t>
  </si>
  <si>
    <t>Realizar la actualización de los procedimientos y tramites de la Subred en la plataforma SUIT</t>
  </si>
  <si>
    <t>Trámites y procedimientos actualizados en la Plataforma SUIT</t>
  </si>
  <si>
    <t>Oficna de TICS
Lideres de Procesos de acuerdo al SUIT</t>
  </si>
  <si>
    <t>Subcomponente 2                             
Lineamientos de Transparencia
Pasiva</t>
  </si>
  <si>
    <t>1. Diseñar y ejecutar el programa de capacitacion:  Temas de Gestion documental
2. Diseño del programa de gestion de documento electronico.
3. Diseno y ejecucion del programa de auditoria y control del proceso de gestion documental</t>
  </si>
  <si>
    <t>Diseños de los programas y ejecucion de Actividad N° 1 y N° 2 / De acuerdo al POA del proceso</t>
  </si>
  <si>
    <t>Dirección Administrativa (Gestión Documental)</t>
  </si>
  <si>
    <t>Dar continuidad con la herramienta que permite llevar control numérico para identificar las peticiones o solicitudes de los ciudadanos para que se pueda llevar la trazabilidad de dichas solicitudes</t>
  </si>
  <si>
    <t>Herramienta informática</t>
  </si>
  <si>
    <t>Oficina de Participación Social y Atención al Ciudadano - Gestión de Comunicaciones</t>
  </si>
  <si>
    <t>Subcomponente 3                          Elaboración los Instrumentos de Gestión de la Información</t>
  </si>
  <si>
    <t>Identificar y crear registro de inventarios de los Activos de Información de la Subred de acuerdo con la normatividad vigente</t>
  </si>
  <si>
    <t>Inventario y Registro de Activos de Información</t>
  </si>
  <si>
    <t>Oficina de TICS - Lideres de Proceso</t>
  </si>
  <si>
    <t>Actualizar los inventarios de la información Clasificada y Reservada de acuerdo con la normatividad vigente.</t>
  </si>
  <si>
    <t>Inventario de información Clasificada y reservada de la Subred</t>
  </si>
  <si>
    <t>Oficina de TICS - Lideres de Proceso / Of Asesora Juridica</t>
  </si>
  <si>
    <t>Socializar el inventario de Activos de Información, información Clasificada y Reservada y el Programa de Gestión Documental</t>
  </si>
  <si>
    <t>Soportes de comunicaciones (correos, actas reunión, intranet)</t>
  </si>
  <si>
    <t>Subcomponente 4
Criterio Diferencial de
Accesibilidad</t>
  </si>
  <si>
    <t>Identificar las necesidades de información de los grupos diferenciales en las localidades que hacen parte de la Subred Sur Occidente</t>
  </si>
  <si>
    <t>Informe estadístico</t>
  </si>
  <si>
    <t>III  Cuatrimestre</t>
  </si>
  <si>
    <t>Establecer herramientas para comunicar la informacion requerida por los grupos diferenciales (videos con lenguaje de señas, traductores étnicos, entre otros )</t>
  </si>
  <si>
    <t>Informe</t>
  </si>
  <si>
    <t>Subcomponente 5
Monitoreo del Acceso a la Información Pública</t>
  </si>
  <si>
    <t xml:space="preserve">Implementar un sistema que permita generar Informe de solicitudes de acceso a la página (contador por tema de interés)
</t>
  </si>
  <si>
    <t>Contador</t>
  </si>
  <si>
    <t>ENTIDAD:</t>
  </si>
  <si>
    <t xml:space="preserve">GERENTE: </t>
  </si>
  <si>
    <t>Subproceso</t>
  </si>
  <si>
    <t>X</t>
  </si>
  <si>
    <t xml:space="preserve">PROCESOS EVALUADORES </t>
  </si>
  <si>
    <t xml:space="preserve">Marco Normativo </t>
  </si>
  <si>
    <r>
      <rPr>
        <b/>
        <sz val="16"/>
        <color indexed="8"/>
        <rFont val="Arial Narrow"/>
        <family val="2"/>
      </rPr>
      <t>Ley 1474 de 2011</t>
    </r>
    <r>
      <rPr>
        <b/>
        <sz val="14"/>
        <color indexed="8"/>
        <rFont val="Arial Narrow"/>
        <family val="2"/>
      </rPr>
      <t xml:space="preserve">
</t>
    </r>
    <r>
      <rPr>
        <sz val="14"/>
        <color indexed="8"/>
        <rFont val="Arial Narrow"/>
        <family val="2"/>
      </rPr>
      <t>Estatuto Anticorrupción</t>
    </r>
  </si>
  <si>
    <t>Art 73°</t>
  </si>
  <si>
    <t>Plan Anticorrupción y de Atención al Ciudadano: Cada entidad del orden nacional, departamental y municipal deberá elaborar anualmente una estrategia de lucha contra la corrupción y de atención al ciudadano. La metodología para construir esta estrategia está a cargo del Programa Presidencial de Modernización, Eficiencia, Transparencia y Lucha contra la Corrupción.</t>
  </si>
  <si>
    <r>
      <rPr>
        <b/>
        <sz val="16"/>
        <color indexed="8"/>
        <rFont val="Arial Narrow"/>
        <family val="2"/>
      </rPr>
      <t>Decreto 4637 de 2011</t>
    </r>
    <r>
      <rPr>
        <sz val="14"/>
        <color indexed="8"/>
        <rFont val="Arial Narrow"/>
        <family val="2"/>
      </rPr>
      <t xml:space="preserve">
Suprime un Programa
Presidencial y crea una
Secretaría en el DAPRE</t>
    </r>
  </si>
  <si>
    <t>Art 4°</t>
  </si>
  <si>
    <t>Suprime el Programa Presidencial de Modernización, Eficiencia, Transparencia y Lucha contra la Corrupción.</t>
  </si>
  <si>
    <t>Art 2°</t>
  </si>
  <si>
    <t>Crea la Secretaría de Transparencia en el Departamento Administrativo de la Presidencia de la República.</t>
  </si>
  <si>
    <r>
      <rPr>
        <b/>
        <sz val="16"/>
        <color indexed="8"/>
        <rFont val="Arial Narrow"/>
        <family val="2"/>
      </rPr>
      <t>Decreto 1649 de 2014</t>
    </r>
    <r>
      <rPr>
        <sz val="14"/>
        <color indexed="8"/>
        <rFont val="Arial Narrow"/>
        <family val="2"/>
      </rPr>
      <t xml:space="preserve">
Modificación de la
estructura del DAPRE</t>
    </r>
  </si>
  <si>
    <t>Art 15°</t>
  </si>
  <si>
    <t xml:space="preserve">Señalar la metodología para diseñar y hacer seguimiento a las estrategias de lucha contra la corrupción y de atención al ciudadano que deberán elaborar anualmente las entidades del orden nacional y territorial. </t>
  </si>
  <si>
    <r>
      <rPr>
        <b/>
        <sz val="16"/>
        <color indexed="8"/>
        <rFont val="Arial Narrow"/>
        <family val="2"/>
      </rPr>
      <t>Decreto 1081 de 2015</t>
    </r>
    <r>
      <rPr>
        <sz val="14"/>
        <color indexed="8"/>
        <rFont val="Arial Narrow"/>
        <family val="2"/>
      </rPr>
      <t xml:space="preserve">
Único del sector de
Presidencia de la
República</t>
    </r>
  </si>
  <si>
    <t>Art 2.1.4.1°</t>
  </si>
  <si>
    <t>Señala como metodología para elaborar la estrategia de lucha contra la corrupción la contenida en el documento “Estrategias para la construcción del Plan Anticorrupción y de Atención al Ciudadano”.</t>
  </si>
  <si>
    <t>Título 24</t>
  </si>
  <si>
    <t>Regula el procedimiento para establecer y modificar los trámites autorizados por la ley y crear las instancias para los mismos efectos.</t>
  </si>
  <si>
    <r>
      <rPr>
        <b/>
        <sz val="16"/>
        <color indexed="8"/>
        <rFont val="Arial Narrow"/>
        <family val="2"/>
      </rPr>
      <t>Decreto Ley 019 de 2012</t>
    </r>
    <r>
      <rPr>
        <sz val="14"/>
        <color indexed="8"/>
        <rFont val="Arial Narrow"/>
        <family val="2"/>
      </rPr>
      <t xml:space="preserve">
Decreto Antitrámites</t>
    </r>
  </si>
  <si>
    <t>Todo</t>
  </si>
  <si>
    <t>Dicta las normas para suprimir o reformar regulaciones, procedimientos y trámites innecesarios existentes en la Administración Pública.</t>
  </si>
  <si>
    <r>
      <rPr>
        <b/>
        <sz val="16"/>
        <color indexed="8"/>
        <rFont val="Arial Narrow"/>
        <family val="2"/>
      </rPr>
      <t>Ley 962 de 2005</t>
    </r>
    <r>
      <rPr>
        <sz val="14"/>
        <color indexed="8"/>
        <rFont val="Arial Narrow"/>
        <family val="2"/>
      </rPr>
      <t xml:space="preserve">
Ley Antitrámites</t>
    </r>
  </si>
  <si>
    <t>Dicta disposiciones sobre racionalización detrámites y procedimientos administrativos de los organismos y entidades del Estado y de los particulares que ejercen funciones públicas o prestan servicios públicos.</t>
  </si>
  <si>
    <r>
      <rPr>
        <b/>
        <sz val="16"/>
        <color indexed="8"/>
        <rFont val="Arial Narrow"/>
        <family val="2"/>
      </rPr>
      <t>Ley 1757 de 2015</t>
    </r>
    <r>
      <rPr>
        <sz val="14"/>
        <color indexed="8"/>
        <rFont val="Arial Narrow"/>
        <family val="2"/>
      </rPr>
      <t xml:space="preserve">
Promoción y protección
al derecho a la
Participación ciudadana</t>
    </r>
  </si>
  <si>
    <t>Art 48°</t>
  </si>
  <si>
    <t xml:space="preserve">La estrategia de rendición de cuentas hace parte del Plan Anticorrupción y de Atención al Ciudadano. </t>
  </si>
  <si>
    <t>se informan las actualizaciones y pasos a seguir por las entidades para el diseño de las estrategias de rendición de cuentas</t>
  </si>
  <si>
    <t>Ley 1712 de 2014</t>
  </si>
  <si>
    <t>Art 31°</t>
  </si>
  <si>
    <t xml:space="preserve">Programas de transparencia y ética en el sector público </t>
  </si>
  <si>
    <t>SEGUIMIENTO AUTOCONTROL</t>
  </si>
  <si>
    <t>SOPORTES</t>
  </si>
  <si>
    <t>SEGUIMIENTO PLANEACIÓN</t>
  </si>
  <si>
    <t>% de efectividad</t>
  </si>
  <si>
    <r>
      <rPr>
        <b/>
        <sz val="15"/>
        <color indexed="8"/>
        <rFont val="Arial Narrow"/>
        <family val="2"/>
      </rPr>
      <t xml:space="preserve">Subcomponente 1
</t>
    </r>
    <r>
      <rPr>
        <sz val="15"/>
        <color indexed="8"/>
        <rFont val="Arial Narrow"/>
        <family val="2"/>
      </rPr>
      <t>Política de Administración de Riesgos</t>
    </r>
  </si>
  <si>
    <t>I, II Cuatrimestral</t>
  </si>
  <si>
    <t>2.5</t>
  </si>
  <si>
    <r>
      <rPr>
        <b/>
        <sz val="15"/>
        <color indexed="8"/>
        <rFont val="Arial Narrow"/>
        <family val="2"/>
      </rPr>
      <t>Subcomponente 3</t>
    </r>
    <r>
      <rPr>
        <sz val="15"/>
        <color indexed="8"/>
        <rFont val="Arial Narrow"/>
        <family val="2"/>
      </rPr>
      <t xml:space="preserve">
Consulta y divulgación </t>
    </r>
  </si>
  <si>
    <r>
      <rPr>
        <b/>
        <sz val="15"/>
        <color indexed="8"/>
        <rFont val="Arial Narrow"/>
        <family val="2"/>
      </rPr>
      <t>Subcomponente 4</t>
    </r>
    <r>
      <rPr>
        <sz val="15"/>
        <color indexed="8"/>
        <rFont val="Arial Narrow"/>
        <family val="2"/>
      </rPr>
      <t xml:space="preserve">
Monitoreo y revisión</t>
    </r>
  </si>
  <si>
    <r>
      <rPr>
        <b/>
        <sz val="15"/>
        <color indexed="8"/>
        <rFont val="Arial Narrow"/>
        <family val="2"/>
      </rPr>
      <t xml:space="preserve">Subcomponente 5
</t>
    </r>
    <r>
      <rPr>
        <sz val="15"/>
        <color indexed="8"/>
        <rFont val="Arial Narrow"/>
        <family val="2"/>
      </rPr>
      <t>Seguimiento</t>
    </r>
  </si>
  <si>
    <t>SUBRED INTEGRADA DE SERVICIOS DE SALUD SUR E.S.E</t>
  </si>
  <si>
    <t>Componentes</t>
  </si>
  <si>
    <t>Gestion de Riesgos de Corrupción</t>
  </si>
  <si>
    <t>Racionalización de Tramites</t>
  </si>
  <si>
    <t>Rendición de Cuentas</t>
  </si>
  <si>
    <t xml:space="preserve">PROCESOS y SUBPROCESOS 
INVOLUCRADOS: </t>
  </si>
  <si>
    <t>Subproceso de Gestión del Riesgo</t>
  </si>
  <si>
    <t>Componente / Relación</t>
  </si>
  <si>
    <t>Dr. Luis Fernando Pineda Ávila</t>
  </si>
  <si>
    <t>Proceso</t>
  </si>
  <si>
    <r>
      <rPr>
        <b/>
        <sz val="16"/>
        <color rgb="FF000000"/>
        <rFont val="Arial Narrow"/>
        <family val="2"/>
      </rPr>
      <t xml:space="preserve">Circular 100-020 </t>
    </r>
    <r>
      <rPr>
        <b/>
        <sz val="14"/>
        <color indexed="8"/>
        <rFont val="Arial Narrow"/>
        <family val="2"/>
      </rPr>
      <t xml:space="preserve">
</t>
    </r>
    <r>
      <rPr>
        <sz val="14"/>
        <color indexed="8"/>
        <rFont val="Arial Narrow"/>
        <family val="2"/>
      </rPr>
      <t>del 10 de diciembre de 2021</t>
    </r>
  </si>
  <si>
    <t>Gestión del Riesgo de Corrupción</t>
  </si>
  <si>
    <t>Periodicidad de 
Entrega</t>
  </si>
  <si>
    <t>I y III Cuatrimestre</t>
  </si>
  <si>
    <t>4.4</t>
  </si>
  <si>
    <t xml:space="preserve">Monitoreo de Segunda Linea de Defensa </t>
  </si>
  <si>
    <t xml:space="preserve">Monitoreo de Tercera Linea de Defensa </t>
  </si>
  <si>
    <t>Observaciones OCI</t>
  </si>
  <si>
    <t>Subcomponente /
procesos</t>
  </si>
  <si>
    <t>anual</t>
  </si>
  <si>
    <t>Administrar los Riesgos de Corrupción identificados en el Mapa de Riesgos de la Subred Integrada de Servicios de Salud Sur E.S.E</t>
  </si>
  <si>
    <t>Oficinas que apoyan:</t>
  </si>
  <si>
    <t>Subprocesos:</t>
  </si>
  <si>
    <t>Oficina Direccionamiento Estratégico - Oficina Control Interno</t>
  </si>
  <si>
    <t>3.5</t>
  </si>
  <si>
    <t>4.5</t>
  </si>
  <si>
    <t>Racionalización de tramites</t>
  </si>
  <si>
    <t xml:space="preserve">Racionalizar tramites y/o OPA priorizados, controlando la influencia de agentes corruptos que puedan afectar el desempeño de la entidad </t>
  </si>
  <si>
    <t>Ejecutar la estratégia de Rendición de Cuentas informando a los grupos de valor, los resultados avances y retos de la gentión de la Entidad</t>
  </si>
  <si>
    <t>5.5</t>
  </si>
  <si>
    <t>Rendición de
Cuentas</t>
  </si>
  <si>
    <t>Mejorar en la Atención prestada a los usuarios y/o Ciudadanos</t>
  </si>
  <si>
    <r>
      <t xml:space="preserve">Subcomponente 3
</t>
    </r>
    <r>
      <rPr>
        <sz val="15"/>
        <color rgb="FF000000"/>
        <rFont val="Arial Narrow"/>
        <family val="2"/>
      </rPr>
      <t>Talento Humano</t>
    </r>
  </si>
  <si>
    <t>Mecanismos para mejorar la atención al Ciudadano</t>
  </si>
  <si>
    <t>Informar a los grupos de valor el desempeño institucional cumpliendo con los lineamientos de la ley 1712 de 2014 / Secretaría de Transparencia</t>
  </si>
  <si>
    <t>Otras Iniciativas</t>
  </si>
  <si>
    <t xml:space="preserve">Elaboró: </t>
  </si>
  <si>
    <t xml:space="preserve">Revisado: </t>
  </si>
  <si>
    <t>Aprobo:</t>
  </si>
  <si>
    <r>
      <t xml:space="preserve">Ejecucion de cuatrimestral
</t>
    </r>
    <r>
      <rPr>
        <b/>
        <sz val="16"/>
        <color theme="0"/>
        <rFont val="Arial Narrow"/>
        <family val="2"/>
      </rPr>
      <t>Direccionamiento Estratégico</t>
    </r>
  </si>
  <si>
    <t>Ejecución de cuatrimestral 
OCI</t>
  </si>
  <si>
    <t xml:space="preserve">Jefe Oficina Asesora de Desarrollo Institucional </t>
  </si>
  <si>
    <t>Subproceso
 Responsable</t>
  </si>
  <si>
    <t>Ejecución Cuatrimestre</t>
  </si>
  <si>
    <t>Participación Comunitaria y Servicios Cuidadanos - Lideres de procesos</t>
  </si>
  <si>
    <r>
      <rPr>
        <b/>
        <sz val="16"/>
        <color theme="1"/>
        <rFont val="Arial Narrow"/>
        <family val="2"/>
      </rPr>
      <t>Decreto 1083 de 2015</t>
    </r>
    <r>
      <rPr>
        <sz val="14"/>
        <color theme="1"/>
        <rFont val="Arial Narrow"/>
        <family val="2"/>
      </rPr>
      <t xml:space="preserve">
Único Función Pública </t>
    </r>
  </si>
  <si>
    <t>Resolución 1099 de 2017</t>
  </si>
  <si>
    <t>Decreto 2106 de 2019</t>
  </si>
  <si>
    <t>Establece procedimientos para autorización de trámites y el seguimiento a la política de racionalización de trámites.</t>
  </si>
  <si>
    <t>Dicta normas para simplificar, suprimir y reformar trámites, procesos y procedimientos innecesarios existentes en la administración pública.</t>
  </si>
  <si>
    <t xml:space="preserve">Ley 2052 de 2020	</t>
  </si>
  <si>
    <t>Establece disposiciones transversales a la rama ejecutiva del nivel nacional y territorial y a los particulares que cumplan funciones públicas y/o administrativas, en relación con la racionalización de trámites y se dictan otras disposiciones.</t>
  </si>
  <si>
    <t>Decreto Distrital 189 de 2020</t>
  </si>
  <si>
    <t>Expide lineamientos generales sobre transparencia, integridad y medidas anticorrupción en las entidades y organismos del orden distrital y se dictan otras disposiciones.</t>
  </si>
  <si>
    <t>Resolución 455 de 2021</t>
  </si>
  <si>
    <t>Establece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</si>
  <si>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Decreto 088 de 2022</t>
  </si>
  <si>
    <t>Establece conceptos, lineamientos, plazos y condiciones para la digitalización y automatización de trámites y su realización en línea.</t>
  </si>
  <si>
    <t xml:space="preserve">Jefe de Oficina de Participacion y Servicio al Ciudadano
Jefe de Oficina TIC
Director Operativo de Talento Humano
Jefe de Oficina de Calidad </t>
  </si>
  <si>
    <t>Jefe Oficina Asesora de Desarrollo Institucional 
Jefe de Oficina de Participacion y Servicio al Ciudadano
Jefe de Oficina Asesora de Comunicaciones</t>
  </si>
  <si>
    <t>Jefe Oficina Asesora de Desarrollo Institucional 
Jefe de Oficina de Participacion y Servicio al Ciudadano</t>
  </si>
  <si>
    <t>Participacion - Servicio al Ciudadano
TIC - Tecnología de la información y comunicación
Trasformación cultural
Humanización</t>
  </si>
  <si>
    <t xml:space="preserve">Planeación Estratégica
Participacion Comunitaria
Comunicación Estratégica </t>
  </si>
  <si>
    <t>Administración de Talento Humano
Comunicaciones 
Gestión de contratación 
Humanización</t>
  </si>
  <si>
    <t xml:space="preserve">Participación Comunitaria y Servicio al Ciudadano </t>
  </si>
  <si>
    <t xml:space="preserve">Desarrollo Institucional y TICS </t>
  </si>
  <si>
    <t xml:space="preserve">Ley 1474 de 2011 </t>
  </si>
  <si>
    <t xml:space="preserve">Cada entidad del orden nacional, departamental y municipal, cualquiera que sea su régimen de contratación, deberá implementar Programas de Transparencia y Ética Pública con el fin de promover la cultura de la legalidad e identificar, medir, controlar y monitorear constantemente el riesgo de corrupción en el desarrollo de su misionalidad. </t>
  </si>
  <si>
    <t xml:space="preserve">Ley 1757 de 2015 </t>
  </si>
  <si>
    <t>Las entidades de la Administración Pública nacional y territorial, deberán elaborar anualmente una estrategia de Rendición de Cuentas, cumpliendo con los lineamientos del Manual Único de Rendición de Cuentas, la cual deberá ser incluida en el Plan Anticorrupción y de Atención a los Ciudadanos.</t>
  </si>
  <si>
    <t xml:space="preserve">Ley 1712 de 2014 </t>
  </si>
  <si>
    <t>El objeto de la ley es regular el derecho de acceso a la información pública, los procedimientos para el ejercicio y garantía del derecho y las excepciones a la publicidad de información.</t>
  </si>
  <si>
    <t xml:space="preserve">Ley 1755 de 2015 </t>
  </si>
  <si>
    <t>Regula el derecho fundamental dde petición, define conceptos, tiempos y características</t>
  </si>
  <si>
    <t xml:space="preserve">Decreto 197 de 2014 </t>
  </si>
  <si>
    <t>Servicio a la Ciudadanía: Es el acceso oportuno, eficaz, eficiente, digno, transparente e igualitario a los trámites y otros procedimientos administrativos en cabeza del Estado; con el propósito de satisfacer las necesidades de la ciudadanía y garantizar el goce efectivo de sus derechos sin discriminación alguna.</t>
  </si>
  <si>
    <t>Ley Estatutaria 
1618 de 2013</t>
  </si>
  <si>
    <t xml:space="preserve">el enfoque diferencial se define como “la inclusión en las políticas públicas de medidas efectivas para asegurar que se adelanten acciones ajustadas a las características particulares de las personas o grupos poblacionales, tendientes a garantizar el ejercicio efectivo de sus derechos con necesidades de protección propias y especificas" </t>
  </si>
  <si>
    <t xml:space="preserve">"Por medio de la cual se crea la ley de transparencia y del derecho de acceso a la informacion pública Nacional y se dictan otras disposiciones" </t>
  </si>
  <si>
    <t xml:space="preserve">Resolución 1519 de 2020 </t>
  </si>
  <si>
    <t>Todo y Anexos</t>
  </si>
  <si>
    <t>“Por la cual se definen los estándares y directrices para publicar la información señalada en la Ley 1712 del 2014 y se definen los requisitos materia de acceso a la información pública, accesibilidad web, seguridad digital, y datos abiertos”</t>
  </si>
  <si>
    <t>Resolución 2893 de 2020:</t>
  </si>
  <si>
    <t>"Lineamientos para estandarizar ventanillas únicas, portales transversales, sedes electrónicas, trámites, OPAs y consultas de acceso a información, así como de integración al Portal GOV.CO. "</t>
  </si>
  <si>
    <r>
      <rPr>
        <b/>
        <sz val="16"/>
        <color rgb="FF000000"/>
        <rFont val="Arial Narrow"/>
        <family val="2"/>
      </rPr>
      <t xml:space="preserve">Ley 2195 de </t>
    </r>
    <r>
      <rPr>
        <b/>
        <sz val="16"/>
        <color rgb="FF000000"/>
        <rFont val="Arial Narrow"/>
        <family val="2"/>
      </rPr>
      <t>2022</t>
    </r>
  </si>
  <si>
    <t>Ley 2016 de 2020</t>
  </si>
  <si>
    <t xml:space="preserve">la adopción e implementación del Codigo de Integridad del Servicio Público Colombiano expedido por el Departamento Administrativo de la Función Pública, por parte de todas las entidades del Estado a nivel nacional y territorial </t>
  </si>
  <si>
    <t xml:space="preserve">Acuerdo 761 de
2022
</t>
  </si>
  <si>
    <t>Por medio del cual se adopta el Plan de desarrollo económico, social, ambiental y de obras públicas del Distrito Capital 2020-2024 “Un nuevo contrato social y
ambiental para la Bogotá del siglo XXI”</t>
  </si>
  <si>
    <t>Decreto 189 de 2020</t>
  </si>
  <si>
    <t>Por el cual se expiden lineamientos generales sobre transparencia, integridad y medidas anticorrupción en las entidades y organismos del orden distrital y se dictan
otras disposiciones</t>
  </si>
  <si>
    <t>Constitución Política 
1991</t>
  </si>
  <si>
    <t>Antes de tomar posesión del cargo, al retirarse del mismo o cuando autoridad competente se lo solicite deberá declarar, bajo juramento, el monto de sus bienes y rentas.</t>
  </si>
  <si>
    <t>Los colaboradores públicos no podrán en ejercicio de sus funciones, nombrar, postular, ni contratar con personas con las cuales tengan parentesco hasta el cuarto grado de consanguinidad, segundo de afinidad, primero civil, o con quien estén ligados por matrimonio o unión permanente</t>
  </si>
  <si>
    <t>Ley 1952  de 2019</t>
  </si>
  <si>
    <t>Por medio de la cual se expide el Código General Disciplinario”, todo colaborador deberá declararse impedido para actuar en un asunto cuando tenga interés particular y directo en su regulación, gestión, control o decisión, o lo tuviere su cónyuge, compañero o compañera permanente, o algunos de sus parientes dentro del cuarto grado de consanguinidad, segundo de afinidad o primero civil, o su socio o socios de hecho o de derecho.</t>
  </si>
  <si>
    <t>Planeación Estratégica</t>
  </si>
  <si>
    <t>Participación Comunitaria, Servicio al Ciudadano y PQRS</t>
  </si>
  <si>
    <t xml:space="preserve">Oficina de Participación Comunitaria y Servicio al Ciudadano </t>
  </si>
  <si>
    <t>Integridad</t>
  </si>
  <si>
    <t>Guiar de manera pedagógica y reflexiva, con enfoque preventivo, las acciones de los colaboradores ofreciendo pautas de cómo debe ser el comportamiento adaptándolo a la cultura deseada.</t>
  </si>
  <si>
    <t>Direccion de Talento Humano</t>
  </si>
  <si>
    <r>
      <t xml:space="preserve">Subcomponente 4
</t>
    </r>
    <r>
      <rPr>
        <sz val="15"/>
        <color rgb="FF000000"/>
        <rFont val="Arial Narrow"/>
        <family val="2"/>
      </rPr>
      <t>Normativo y Procedimental</t>
    </r>
  </si>
  <si>
    <r>
      <t xml:space="preserve">Subcomponente 5
</t>
    </r>
    <r>
      <rPr>
        <sz val="15"/>
        <color rgb="FF000000"/>
        <rFont val="Arial Narrow"/>
        <family val="2"/>
      </rPr>
      <t>Relacionamiento con el Ciudadano</t>
    </r>
  </si>
  <si>
    <t xml:space="preserve">De acuerdo con la normatividad vigente para el Distrito, en el presente lineamiento se definen los programas de transparencia y ética pública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 lidad en la prevención, detección y sanción de actos asociados a la corrupción. </t>
  </si>
  <si>
    <t xml:space="preserve">Enfoque </t>
  </si>
  <si>
    <t xml:space="preserve">Acceso a la Información pública </t>
  </si>
  <si>
    <t>•	 Información de calidad y en lenguaje comprensible 
•	 Diálogo de doble vía con la ciudadanía y sus organizaciones
•	 Responsabilidad en la cultura de la rendición y petición de cuentas
•	 Evaluación y retroalimentación a la gestión institucional
•	 Rendición de cuentas focalizada (como la acción entrada en la comprensión y análisis de las necesidades de los grupos de interés) 
•	 Articulación Institucional a los Nodos de Rendición de Cuentas.</t>
  </si>
  <si>
    <t>•	 Transparencia activa
•	 Transparencia pasiva
•	 Instrumentos de gestión de información
•	 Criterio diferencia de accesibilidad
•	 Monitoreo del acceso a la
•	 Información pública.B:AE</t>
  </si>
  <si>
    <t xml:space="preserve">Mejora en la atención y servicio a la Cuidadania </t>
  </si>
  <si>
    <t>•	Estrategia de racionaliación (registro, actualización y seguimiento en el Sistema único de Trámites SUIT) 
•	Consula ciudadana para la mejora de experiencias de los usuarios de los trámites, OPA o consultas de información públicas.</t>
  </si>
  <si>
    <t>Administracion del Riesgo Institucional 
Servicio al Ciudadano</t>
  </si>
  <si>
    <t>•	Fortalecimiento de los canales de atención
•	Talento Humano, normativo y prcedimental. 
•	Relacionamiento con el ciudadano 
•	Análisis de la información de las denuncias de corrupción 
(enfoque de género)</t>
  </si>
  <si>
    <t>Apertura de información y de datos abiertos</t>
  </si>
  <si>
    <t>•	Apertura de datos para la ciudadanía y grupos de interés
•	Entrega de información en lenguaje sencillo sobre la gestión institucional
•	Apertura de información presupuestal y de resultados.
•	Estandarización de datos abiertos para el intercambio de información.</t>
  </si>
  <si>
    <t>Participación e innovación en la gestión pública</t>
  </si>
  <si>
    <t>•	Ciudadanía en la toma de decisiones públicas
•	Iniciativas de innovación por articulación institucional
•	Redes de innovación pública</t>
  </si>
  <si>
    <t>Fortalecimiento de una cultura de integridad</t>
  </si>
  <si>
    <t>•	Programas de integridad
•	Promoción de la integridad en las instituciones y grupos de interés
•	Participación en las estrategias distritales de integridad
•	Gestión preventiva de conflicto de interés
•	Gestión de prácticas antisoborno y antifraude</t>
  </si>
  <si>
    <t>•	Acciones de fortalecimiento a herramientas de detección
•	Fortalecimiento de políticas de riesgos
•	Fortalecimiento a mapas de riesgos
•	Consulta, divulgación, monitoreo, revisión y seguimiento
•	Modelo Jurídico Anticorrupción</t>
  </si>
  <si>
    <t xml:space="preserve">Transparencia </t>
  </si>
  <si>
    <t>Monitoreo y Control</t>
  </si>
  <si>
    <t xml:space="preserve">Integridad </t>
  </si>
  <si>
    <t>EJES ESTRATÉGICOS</t>
  </si>
  <si>
    <t>Medidas de debida diligencia</t>
  </si>
  <si>
    <t xml:space="preserve">Programa de Transparencia y Ética Pública "PTEP" </t>
  </si>
  <si>
    <t xml:space="preserve">PROCESO RESPONSABLE DEL PTEP: </t>
  </si>
  <si>
    <t>•	Adecuación institucional para el cumplimiento de la debida diligencia 
•	Plan de trabajo para desarrollar o adaptar la debida diligencia 
•	Gestión de la debida diligencia</t>
  </si>
  <si>
    <r>
      <rPr>
        <b/>
        <sz val="26"/>
        <rFont val="Arial Narrow"/>
        <family val="2"/>
      </rPr>
      <t>Responsables:</t>
    </r>
    <r>
      <rPr>
        <b/>
        <sz val="20"/>
        <rFont val="Arial Narrow"/>
        <family val="2"/>
      </rPr>
      <t xml:space="preserve">
Grupos de Valor
Construcción del PTEP </t>
    </r>
  </si>
  <si>
    <t>Direccionamiento Estratégico  (Segunda Línea de Defensa)</t>
  </si>
  <si>
    <r>
      <rPr>
        <b/>
        <sz val="16"/>
        <rFont val="Arial Narrow"/>
        <family val="2"/>
      </rPr>
      <t xml:space="preserve">1. Usuario-Familia-Comunidad: </t>
    </r>
    <r>
      <rPr>
        <sz val="16"/>
        <rFont val="Arial Narrow"/>
        <family val="2"/>
      </rPr>
      <t xml:space="preserve">Proceso de participación Comunitaria y Servicio al Ciudadano
</t>
    </r>
    <r>
      <rPr>
        <b/>
        <sz val="16"/>
        <rFont val="Arial Narrow"/>
        <family val="2"/>
      </rPr>
      <t xml:space="preserve">2. Colaboradores: </t>
    </r>
    <r>
      <rPr>
        <sz val="16"/>
        <rFont val="Arial Narrow"/>
        <family val="2"/>
      </rPr>
      <t xml:space="preserve">todos los participantes de la formulación del Plan
</t>
    </r>
    <r>
      <rPr>
        <b/>
        <sz val="16"/>
        <rFont val="Arial Narrow"/>
        <family val="2"/>
      </rPr>
      <t>3. Medio Ambiente:</t>
    </r>
    <r>
      <rPr>
        <sz val="16"/>
        <rFont val="Arial Narrow"/>
        <family val="2"/>
      </rPr>
      <t xml:space="preserve"> Proceso de Gestión Ambiental y  Líder de Eje de Responsabilidad Empresarial
</t>
    </r>
    <r>
      <rPr>
        <b/>
        <sz val="16"/>
        <rFont val="Arial Narrow"/>
        <family val="2"/>
      </rPr>
      <t>4. Gobernanza:</t>
    </r>
    <r>
      <rPr>
        <sz val="16"/>
        <rFont val="Arial Narrow"/>
        <family val="2"/>
      </rPr>
      <t xml:space="preserve"> Profesional Especializado responsable de Junta Directiva - veeduría. Referente de Planeación para directrices de la Alcaldía
</t>
    </r>
    <r>
      <rPr>
        <b/>
        <sz val="16"/>
        <rFont val="Arial Narrow"/>
        <family val="2"/>
      </rPr>
      <t>5. Proveedores</t>
    </r>
    <r>
      <rPr>
        <sz val="16"/>
        <rFont val="Arial Narrow"/>
        <family val="2"/>
      </rPr>
      <t xml:space="preserve">: proceso administrativa y contratación
</t>
    </r>
    <r>
      <rPr>
        <b/>
        <sz val="16"/>
        <rFont val="Arial Narrow"/>
        <family val="2"/>
      </rPr>
      <t>6. Educación:</t>
    </r>
    <r>
      <rPr>
        <sz val="16"/>
        <rFont val="Arial Narrow"/>
        <family val="2"/>
      </rPr>
      <t xml:space="preserve"> Formación proceso de Gestión del Conocimiento</t>
    </r>
  </si>
  <si>
    <r>
      <t xml:space="preserve">Subcomponente 4
</t>
    </r>
    <r>
      <rPr>
        <sz val="15"/>
        <color rgb="FF000000"/>
        <rFont val="Arial Narrow"/>
        <family val="2"/>
      </rPr>
      <t xml:space="preserve">Criterio diferencial de accesibilidad </t>
    </r>
  </si>
  <si>
    <r>
      <t xml:space="preserve">Subcomponente 3
</t>
    </r>
    <r>
      <rPr>
        <sz val="15"/>
        <color rgb="FF000000"/>
        <rFont val="Arial Narrow"/>
        <family val="2"/>
      </rPr>
      <t>Elaboración de Instrumentos de 
Gestión de la Información</t>
    </r>
  </si>
  <si>
    <r>
      <t xml:space="preserve">Subcomponente 2
</t>
    </r>
    <r>
      <rPr>
        <sz val="15"/>
        <color rgb="FF000000"/>
        <rFont val="Arial Narrow"/>
        <family val="2"/>
      </rPr>
      <t>Lineamientos de Transparencia
 Pasiva</t>
    </r>
  </si>
  <si>
    <r>
      <rPr>
        <b/>
        <sz val="15"/>
        <color indexed="8"/>
        <rFont val="Arial Narrow"/>
        <family val="2"/>
      </rPr>
      <t xml:space="preserve">Subcomponente 1
</t>
    </r>
    <r>
      <rPr>
        <sz val="15"/>
        <color rgb="FF000000"/>
        <rFont val="Arial Narrow"/>
        <family val="2"/>
      </rPr>
      <t>Lineamiento de Transparencia 
activa</t>
    </r>
  </si>
  <si>
    <t xml:space="preserve">Acceso a la
 Información Pública </t>
  </si>
  <si>
    <t>Jefe de Oficina 
Control Interno</t>
  </si>
  <si>
    <t>Act</t>
  </si>
  <si>
    <r>
      <rPr>
        <b/>
        <sz val="15"/>
        <color indexed="8"/>
        <rFont val="Arial Narrow"/>
        <family val="2"/>
      </rPr>
      <t xml:space="preserve">Subcomponente 1
</t>
    </r>
    <r>
      <rPr>
        <sz val="15"/>
        <color indexed="8"/>
        <rFont val="Arial Narrow"/>
        <family val="2"/>
      </rPr>
      <t xml:space="preserve">Información de calidad y
 en lenguaje comprensible </t>
    </r>
  </si>
  <si>
    <r>
      <t xml:space="preserve">Subcomponente 2
</t>
    </r>
    <r>
      <rPr>
        <sz val="15"/>
        <color rgb="FF000000"/>
        <rFont val="Arial Narrow"/>
        <family val="2"/>
      </rPr>
      <t>Diálogo de doble vía con la 
ciudadanía y sus organizaciones</t>
    </r>
  </si>
  <si>
    <r>
      <t xml:space="preserve">Subcomponente 3
</t>
    </r>
    <r>
      <rPr>
        <sz val="15"/>
        <color rgb="FF000000"/>
        <rFont val="Arial Narrow"/>
        <family val="2"/>
      </rPr>
      <t>Responsabilidad en la cultura de la
 rendición y petición de cuentas</t>
    </r>
  </si>
  <si>
    <r>
      <t xml:space="preserve">Subcomponente 4
</t>
    </r>
    <r>
      <rPr>
        <sz val="15"/>
        <color rgb="FF000000"/>
        <rFont val="Arial Narrow"/>
        <family val="2"/>
      </rPr>
      <t>Evaluación y retroalimentación 
a la gestión institucional</t>
    </r>
  </si>
  <si>
    <r>
      <t xml:space="preserve">Subcomponente 5
</t>
    </r>
    <r>
      <rPr>
        <sz val="15"/>
        <color rgb="FF000000"/>
        <rFont val="Arial Narrow"/>
        <family val="2"/>
      </rPr>
      <t>Rendición de cuentas 
focalizada</t>
    </r>
  </si>
  <si>
    <r>
      <t xml:space="preserve">Subcomponente 6
</t>
    </r>
    <r>
      <rPr>
        <sz val="15"/>
        <color rgb="FF000000"/>
        <rFont val="Arial Narrow"/>
        <family val="2"/>
      </rPr>
      <t>Articulación Institucional a los 
Nodos de Rendición de Cuentas</t>
    </r>
  </si>
  <si>
    <t>6.1</t>
  </si>
  <si>
    <t>6.2</t>
  </si>
  <si>
    <t>6.3</t>
  </si>
  <si>
    <t>6.4</t>
  </si>
  <si>
    <t>6.5</t>
  </si>
  <si>
    <t xml:space="preserve">Acceso a la Información Pública </t>
  </si>
  <si>
    <t>Mecanismos para mejorar la Atención al Ciudadano</t>
  </si>
  <si>
    <r>
      <rPr>
        <b/>
        <sz val="15"/>
        <color indexed="8"/>
        <rFont val="Arial Narrow"/>
        <family val="2"/>
      </rPr>
      <t xml:space="preserve">Subcomponente 1
</t>
    </r>
    <r>
      <rPr>
        <sz val="15"/>
        <color rgb="FF000000"/>
        <rFont val="Arial Narrow"/>
        <family val="2"/>
      </rPr>
      <t>Estructura administrativa y
 Direccionamiento estratégico</t>
    </r>
  </si>
  <si>
    <r>
      <t xml:space="preserve">Subcomponente 2
</t>
    </r>
    <r>
      <rPr>
        <sz val="15"/>
        <color rgb="FF000000"/>
        <rFont val="Arial Narrow"/>
        <family val="2"/>
      </rPr>
      <t>Fortalecimiento de los
canales de atención</t>
    </r>
  </si>
  <si>
    <r>
      <t xml:space="preserve">Subcomponente 6
</t>
    </r>
    <r>
      <rPr>
        <sz val="15"/>
        <color rgb="FF000000"/>
        <rFont val="Arial Narrow"/>
        <family val="2"/>
      </rPr>
      <t>Análisis de la información de las 
denuncia de corrupción
 (enfoque de género)</t>
    </r>
  </si>
  <si>
    <r>
      <t xml:space="preserve">Subcomponente 1
</t>
    </r>
    <r>
      <rPr>
        <sz val="15"/>
        <color rgb="FF000000"/>
        <rFont val="Arial Narrow"/>
        <family val="2"/>
      </rPr>
      <t>Racionalización del Tramites</t>
    </r>
  </si>
  <si>
    <t>Apertura de Información de Datos Abiertos</t>
  </si>
  <si>
    <t>Racionalización 
de Tramites</t>
  </si>
  <si>
    <t>Monitoreo y Evaluación:</t>
  </si>
  <si>
    <r>
      <rPr>
        <b/>
        <sz val="15"/>
        <color indexed="8"/>
        <rFont val="Arial Narrow"/>
        <family val="2"/>
      </rPr>
      <t xml:space="preserve">Subcomponente 1
</t>
    </r>
    <r>
      <rPr>
        <sz val="15"/>
        <color rgb="FF000000"/>
        <rFont val="Arial Narrow"/>
        <family val="2"/>
      </rPr>
      <t>Apertura de datos para los Cuidadanos y Grupos de Interes</t>
    </r>
  </si>
  <si>
    <r>
      <t xml:space="preserve">Subcomponente 2
</t>
    </r>
    <r>
      <rPr>
        <sz val="15"/>
        <color rgb="FF000000"/>
        <rFont val="Arial Narrow"/>
        <family val="2"/>
      </rPr>
      <t>Entrega de información en
 lenguaje sencillo que de cuenta 
de la gestión institucional</t>
    </r>
  </si>
  <si>
    <r>
      <t xml:space="preserve">Subcomponente 3
</t>
    </r>
    <r>
      <rPr>
        <sz val="15"/>
        <color rgb="FF000000"/>
        <rFont val="Arial Narrow"/>
        <family val="2"/>
      </rPr>
      <t xml:space="preserve">Apertura de la información
 presupuestal institucional 
y de resultados </t>
    </r>
  </si>
  <si>
    <r>
      <t xml:space="preserve">Subcomponente 4
</t>
    </r>
    <r>
      <rPr>
        <sz val="15"/>
        <color rgb="FF000000"/>
        <rFont val="Arial Narrow"/>
        <family val="2"/>
      </rPr>
      <t>Estandarización de datos
abiertos para intercambio de
información</t>
    </r>
  </si>
  <si>
    <t>Participación e Innovación en la Gestión Pública</t>
  </si>
  <si>
    <r>
      <rPr>
        <b/>
        <sz val="15"/>
        <color indexed="8"/>
        <rFont val="Arial Narrow"/>
        <family val="2"/>
      </rPr>
      <t xml:space="preserve">Subcomponente 1
</t>
    </r>
    <r>
      <rPr>
        <sz val="15"/>
        <color rgb="FF000000"/>
        <rFont val="Arial Narrow"/>
        <family val="2"/>
      </rPr>
      <t>Ciudadanía en la toma
de decisiones públicas</t>
    </r>
  </si>
  <si>
    <r>
      <t xml:space="preserve">Subcomponente 2
</t>
    </r>
    <r>
      <rPr>
        <sz val="15"/>
        <color rgb="FF000000"/>
        <rFont val="Arial Narrow"/>
        <family val="2"/>
      </rPr>
      <t>Iniciativas de innovación por
articulación institucional</t>
    </r>
  </si>
  <si>
    <r>
      <t xml:space="preserve">Subcomponente 3
</t>
    </r>
    <r>
      <rPr>
        <sz val="15"/>
        <color rgb="FF000000"/>
        <rFont val="Arial Narrow"/>
        <family val="2"/>
      </rPr>
      <t>Redes de innovación
pública</t>
    </r>
  </si>
  <si>
    <t xml:space="preserve">Promoción de la Integridad y la Ética Pública </t>
  </si>
  <si>
    <r>
      <rPr>
        <b/>
        <sz val="15"/>
        <color indexed="8"/>
        <rFont val="Arial Narrow"/>
        <family val="2"/>
      </rPr>
      <t xml:space="preserve">Subcomponente 1
</t>
    </r>
    <r>
      <rPr>
        <sz val="15"/>
        <color rgb="FF000000"/>
        <rFont val="Arial Narrow"/>
        <family val="2"/>
      </rPr>
      <t>Programas Gestión de
Integridad</t>
    </r>
  </si>
  <si>
    <r>
      <t xml:space="preserve">Subcomponente 2
</t>
    </r>
    <r>
      <rPr>
        <sz val="15"/>
        <color rgb="FF000000"/>
        <rFont val="Arial Narrow"/>
        <family val="2"/>
      </rPr>
      <t>Promoción de la integridad en las
instituciones y grupos de interés</t>
    </r>
  </si>
  <si>
    <r>
      <t xml:space="preserve">Subcomponente 3
</t>
    </r>
    <r>
      <rPr>
        <sz val="15"/>
        <color rgb="FF000000"/>
        <rFont val="Arial Narrow"/>
        <family val="2"/>
      </rPr>
      <t>Participación en las estrategias
 distritales de Integridad</t>
    </r>
  </si>
  <si>
    <r>
      <t xml:space="preserve">Subcomponente 4
</t>
    </r>
    <r>
      <rPr>
        <sz val="15"/>
        <color rgb="FF000000"/>
        <rFont val="Arial Narrow"/>
        <family val="2"/>
      </rPr>
      <t>Gestión preventiva de
conflicto de interés</t>
    </r>
  </si>
  <si>
    <r>
      <t xml:space="preserve">Subcomponente 5
</t>
    </r>
    <r>
      <rPr>
        <sz val="15"/>
        <color rgb="FF000000"/>
        <rFont val="Arial Narrow"/>
        <family val="2"/>
      </rPr>
      <t>Gestión prácticas
Antisoborno, Antifraude</t>
    </r>
  </si>
  <si>
    <r>
      <rPr>
        <b/>
        <sz val="15"/>
        <color indexed="8"/>
        <rFont val="Arial Narrow"/>
        <family val="2"/>
      </rPr>
      <t xml:space="preserve">Subcomponente 2
</t>
    </r>
    <r>
      <rPr>
        <sz val="15"/>
        <color indexed="8"/>
        <rFont val="Arial Narrow"/>
        <family val="2"/>
      </rPr>
      <t>Construcción del Mapa de Riesgos de Corrupción 
(Incluidos los riesgos de
lavado de activos)</t>
    </r>
  </si>
  <si>
    <t xml:space="preserve">Medidas de Debido Diligencia y Prevención de Lavado de Activos </t>
  </si>
  <si>
    <r>
      <rPr>
        <b/>
        <sz val="15"/>
        <color indexed="8"/>
        <rFont val="Arial Narrow"/>
        <family val="2"/>
      </rPr>
      <t xml:space="preserve">Subcomponente 1
</t>
    </r>
    <r>
      <rPr>
        <sz val="15"/>
        <color rgb="FF000000"/>
        <rFont val="Arial Narrow"/>
        <family val="2"/>
      </rPr>
      <t>Adecuación institucional para
cumplir con la debida diligencia</t>
    </r>
  </si>
  <si>
    <r>
      <t xml:space="preserve">Subcomponente 2
</t>
    </r>
    <r>
      <rPr>
        <sz val="15"/>
        <color rgb="FF000000"/>
        <rFont val="Arial Narrow"/>
        <family val="2"/>
      </rPr>
      <t>Construcción del plan de trabajo
 para adaptar y/o desarrollar la 
debida diligencia</t>
    </r>
  </si>
  <si>
    <r>
      <t xml:space="preserve">Subcomponente 3
</t>
    </r>
    <r>
      <rPr>
        <sz val="15"/>
        <color rgb="FF000000"/>
        <rFont val="Arial Narrow"/>
        <family val="2"/>
      </rPr>
      <t xml:space="preserve">Gestión de la debida
diligencia </t>
    </r>
  </si>
  <si>
    <t>Líder del 
proceso</t>
  </si>
  <si>
    <t>Ley 2195 de 2022</t>
  </si>
  <si>
    <t>Subprocesos de Sistemas de Información, TIC, Planeación,  Control Documental</t>
  </si>
  <si>
    <t>Fortalecer la apertura de datos para los ciudadanos y grupos de interés integrando la información presupuestal, institucional y de resultados</t>
  </si>
  <si>
    <t>Conpes 4070 de 2020</t>
  </si>
  <si>
    <t>Lineamientos de política para la implementación de un modelo de Estado Abierto</t>
  </si>
  <si>
    <t>Gestión del Riesgo de Corrupción
 al Ciudadano</t>
  </si>
  <si>
    <t>Directiva 05 de 2020</t>
  </si>
  <si>
    <t>Directrices sobre Gobierno Abierto de Bogotá</t>
  </si>
  <si>
    <t>Resolución 1519</t>
  </si>
  <si>
    <t>Estándares de Publicación de Datos Abiertos</t>
  </si>
  <si>
    <t>Circular 092 de 2022</t>
  </si>
  <si>
    <t>SARLAFT</t>
  </si>
  <si>
    <t>Ley 2155 de 2021</t>
  </si>
  <si>
    <t>Definición Unificada para Colombia de Beneficiario Final</t>
  </si>
  <si>
    <t>Circular 002 de 2022</t>
  </si>
  <si>
    <t>Apertura de Agendas</t>
  </si>
  <si>
    <t xml:space="preserve">Medidas de Debida Diligencia y SARLAFT. </t>
  </si>
  <si>
    <t>Oficina Direccionamiento Estratégico - Oficina Control Interno - Oficina Jurídica</t>
  </si>
  <si>
    <t>Subprocesos de Gestión del Riesgo, mercadeo y planeación</t>
  </si>
  <si>
    <t>Llevar acabo medidas que permitan la identificación de usuarios finales</t>
  </si>
  <si>
    <t>Oficina Direccionamiento Estratégico  Oficina Jurídica - Oficina Contratación</t>
  </si>
  <si>
    <t>Planeación
Sistema de Información
Gestión Documental</t>
  </si>
  <si>
    <t>Oficina de Participación Comunitaria</t>
  </si>
  <si>
    <t>Jefe de Oficina de Participacion y Servicio al Ciudadano
Jefe de Oficina de Gestión del Conocimiento
Jefe Oficina de Calidad</t>
  </si>
  <si>
    <t>Participación Comunitaria
Innovación -ciencia y tecnología
Acreditación</t>
  </si>
  <si>
    <t>Por el cual se expiden lineamientos generales sobre transparencia, integridad y medidas anticorrupción en las entidades y organismos del orden distrital y se dictan otras disposiciones</t>
  </si>
  <si>
    <t>Decreto 1499 de 2017</t>
  </si>
  <si>
    <t>Política de Participación Ciudadana en la Gestión Pública</t>
  </si>
  <si>
    <t xml:space="preserve">Jefe Oficina Asesora de Desarrollo Institucional
Jefe Oficina Control Interno </t>
  </si>
  <si>
    <r>
      <rPr>
        <b/>
        <sz val="16"/>
        <rFont val="Arial Narrow"/>
        <family val="2"/>
      </rPr>
      <t>Participación Comunitaria y de Servicio al Ciudadano</t>
    </r>
    <r>
      <rPr>
        <sz val="16"/>
        <rFont val="Arial Narrow"/>
        <family val="2"/>
      </rPr>
      <t xml:space="preserve">
Gestión de la Información TIC
Gestión de Talento Humano 
Gestión de la Calidad </t>
    </r>
  </si>
  <si>
    <r>
      <rPr>
        <b/>
        <sz val="16"/>
        <rFont val="Arial Narrow"/>
        <family val="2"/>
      </rPr>
      <t xml:space="preserve">Direccionamiento Estratégico </t>
    </r>
    <r>
      <rPr>
        <sz val="16"/>
        <rFont val="Arial Narrow"/>
        <family val="2"/>
      </rPr>
      <t xml:space="preserve">
Participación Comunitaria y de Servicio al Ciudadano
Comunicación Estratégica </t>
    </r>
  </si>
  <si>
    <r>
      <rPr>
        <b/>
        <sz val="16"/>
        <rFont val="Arial Narrow"/>
        <family val="2"/>
      </rPr>
      <t>Direccionamiento Estratégico</t>
    </r>
    <r>
      <rPr>
        <sz val="16"/>
        <rFont val="Arial Narrow"/>
        <family val="2"/>
      </rPr>
      <t xml:space="preserve">
Participación Comunitaria y de Servicio al Ciudadano</t>
    </r>
  </si>
  <si>
    <r>
      <rPr>
        <b/>
        <sz val="16"/>
        <rFont val="Arial Narrow"/>
        <family val="2"/>
      </rPr>
      <t>Proceso de Participación Comunitaria y Servicios al Ciudadano</t>
    </r>
    <r>
      <rPr>
        <sz val="16"/>
        <rFont val="Arial Narrow"/>
        <family val="2"/>
      </rPr>
      <t xml:space="preserve">
Proceso de Gestión del Conocimiento
Proceso de Gestión de la Calidad - SUA</t>
    </r>
  </si>
  <si>
    <r>
      <rPr>
        <b/>
        <sz val="16"/>
        <rFont val="Arial Narrow"/>
        <family val="2"/>
      </rPr>
      <t xml:space="preserve">Gestión de Talento Humano </t>
    </r>
    <r>
      <rPr>
        <sz val="16"/>
        <rFont val="Arial Narrow"/>
        <family val="2"/>
      </rPr>
      <t xml:space="preserve">
Control Interno Disciplinario
Comunicación Estratégica 
Gestión de Contratación
Gestión de la Calidad </t>
    </r>
  </si>
  <si>
    <t>Socializar la Política de Administración del Riesgo.</t>
  </si>
  <si>
    <t>Elaborar y normalizar la Política SICOF, Subistema de Administración de Riesgos de Opacidad y Fraude.</t>
  </si>
  <si>
    <t>Socializar la Politica SICOF al 80% de los colaboradores de la Subred Sur</t>
  </si>
  <si>
    <t>Realizar un curso de capacitacion denominado SICOF, que busca que el 80% colaboradores comprendan los conceptos Y estara ubicado en la Plataforma Institucional MAO</t>
  </si>
  <si>
    <t>Medir la adherencia al Modulo de SICOF atrevés de un cuestionario ubicado en el modulo SICOF</t>
  </si>
  <si>
    <t xml:space="preserve">Política Socializada </t>
  </si>
  <si>
    <t>Política SICOF</t>
  </si>
  <si>
    <t>Acta y listados de asietencia</t>
  </si>
  <si>
    <t xml:space="preserve">Análisis de adherencia </t>
  </si>
  <si>
    <t xml:space="preserve">Administración del Riesgos Institucional </t>
  </si>
  <si>
    <t>Revisar y actualizar los riesgos de corrupción, opacidad, fraude y soborno vigencia 2023.</t>
  </si>
  <si>
    <t>Realizar el ajuste al Mapa de Riesgos de corrupción, opacidad, fraude y soborno a partir de las observaciones de los ciudadanos y/o partes interesadas.</t>
  </si>
  <si>
    <t>Revisar el diseño de los controles (análisis cuantitativo y cualitativo) para cada uno de los riesgos de corrupción, opacidad, fraude y soborno de la entidad de acuerdo con los lineamientos establecidos por el DAFP.</t>
  </si>
  <si>
    <t xml:space="preserve">Riesgos Institucionales </t>
  </si>
  <si>
    <t>Matriz institucional de riesgos ajustada y actualizada vigencia 2024</t>
  </si>
  <si>
    <t xml:space="preserve">Taller participativo para la formulación del PTEP 2024, mediante mesas de trabajo con los grupos de valor y responsables del Plan. </t>
  </si>
  <si>
    <t>Presentar el Mapa de Riesgos de Corrupción al Comité institucional de Gestión y desempeño, y Comité de Sistema Integrado de Administración del Riesgo "SIAR"</t>
  </si>
  <si>
    <t>Publicar en la pagina web los riesgos de corrupción, opacidad, fraude y soborno vigencia 2023.</t>
  </si>
  <si>
    <t>Realizar la verificación del seguimiento de autocontrol a la gestión de los riesgos de corrupción, opacidad, fraude y soborno (Primera línea de defensa).</t>
  </si>
  <si>
    <t>Realizar monitoreo al seguimiento de autocontrol del mapa de riesgos de corrupción, opacidad, fraude y soborno (Segunda línea de defensa).</t>
  </si>
  <si>
    <t>Seguimiento a la ejecución de los planes de acción formulados para los riesgos materializados en el periodo.</t>
  </si>
  <si>
    <t xml:space="preserve">Presentación realizada a los comités
Actas, Listados de asistencia </t>
  </si>
  <si>
    <t>Matriz institucional de riesgos ajustada y actualizada vigencia 2024 - WEB</t>
  </si>
  <si>
    <t>Socializar al 100% de los procesos los riesgos de corrupción de la Subred y realizar el despliegue a las partes a través de los mecanismos que se consideren pertinentes</t>
  </si>
  <si>
    <t>Mapa de riesgos de corrupción, opacidad, fraude y soborno con seguimiento de autocontrol por el 100% de los procesos que aplique (aplicativo ALMERA).</t>
  </si>
  <si>
    <t>Revisión del seguimiento de autocontrol al Mapa de riesgos de corrupción, opacidad, fraude y soborno (aplicativo ALMERA).</t>
  </si>
  <si>
    <t>100% de Planes de mejoramiento con Seguimiento</t>
  </si>
  <si>
    <t>Realizar seguimiento a la gestión de los riesgos de corrupción (Tercera  linea de defensa)</t>
  </si>
  <si>
    <t xml:space="preserve">Informe de seguimiento de riesgos al 100% de los Riesgos de corrupción identificados </t>
  </si>
  <si>
    <t>Curso Política en plataforma MAO</t>
  </si>
  <si>
    <r>
      <t xml:space="preserve">Subcomponente 2
</t>
    </r>
    <r>
      <rPr>
        <sz val="15"/>
        <color rgb="FF000000"/>
        <rFont val="Arial Narrow"/>
        <family val="2"/>
      </rPr>
      <t xml:space="preserve">Consulta Ciudadania para la mejora 
de experencias de los usuarios </t>
    </r>
  </si>
  <si>
    <t>1.7</t>
  </si>
  <si>
    <t>1.8</t>
  </si>
  <si>
    <t>1.9</t>
  </si>
  <si>
    <t>Socializar a nivel directivo el comportamiento de las PQRS, satisfacción de los usuarios Y/o necesidades y expectativas de los usuarios, con el fin de generar estrategias de impacto que permitan mejorar la experiencia del usuario en el servicio.</t>
  </si>
  <si>
    <t>Tres (3) Reuniones de Socialización a nivel directivo del comportamiento de las PQRS, satisfacción Y/o necesidades y expectativas de los usuarios.</t>
  </si>
  <si>
    <t xml:space="preserve">Oficina de Participación Comunitaria  y Servicio a la Ciudadanía </t>
  </si>
  <si>
    <t>Garantizar que  los formularios o casillas de información tengan advertencias e instrucciones claras con varios canales sensoriales (p. ej. Campos con asterisco obligatorios, colores, ayuda sonora, mayúscula sostenida)</t>
  </si>
  <si>
    <t>Link  donde estén ubicados los formularios o casillas de información para que se verifique si tienen advertencias bien ubicadas y señaladas, que se puedan leer adecuadamente con un software o aplicativo de accesibilidad, y en colores diferentes.</t>
  </si>
  <si>
    <t xml:space="preserve">Oficina de Desarrollo Institucional </t>
  </si>
  <si>
    <t>Garantizar que  los documentos que se publican  (Word, Excel, PDF, PowerPoint, etc.) cumplan con los criterios de accesibilidad establecidos en el Anexo 1 de la Resolución 1519 de 2020 para ser consultados fácilmente por cualquier persona	Inventario de documentos publicados con criterios de accesibilidad definidos en el anexo 1 de la Resolución 1519 de 2020</t>
  </si>
  <si>
    <t>Inventario de documentos publicados con criterios de accesibilidad definidos en el anexo 1 de la Resolución 1519 de 2020</t>
  </si>
  <si>
    <t>Publicar el calendario de eventos y fechas clave relacionadas con sus procesos misionales.</t>
  </si>
  <si>
    <t xml:space="preserve">Un (1) Calendario actualizado y publicado en la pagina web </t>
  </si>
  <si>
    <t>Comunicaciones</t>
  </si>
  <si>
    <t xml:space="preserve"> Publicar la ejecución de los contratos de la entidad durante la vigencia</t>
  </si>
  <si>
    <t>Contratos publicados con los 6 criterios que exige el anexo 2 de la Resolución 1519 de 2020</t>
  </si>
  <si>
    <t xml:space="preserve">Dirección de Contratación </t>
  </si>
  <si>
    <t xml:space="preserve">A partir del 1 de enero del 2024,  los contenidos audiovisuales (vídeos) nuevos contaran con la opción de subtítulos incorporados o texto escondido (closed caption) auto activable por los usuarios. No aplica para transmisiones en vivo y en directo. </t>
  </si>
  <si>
    <t xml:space="preserve">Videos con la opción de subtítulos incorporados o texto escondido (closed caption) </t>
  </si>
  <si>
    <t xml:space="preserve">Actaualizar el mapa de sitio de la subred Integrada de Servicios de Salud Sur E.S.E, con actualización permanente, en el que se facilite la búsqueda y accesibilidad a los contenidos o temáticas incluidas en el sitio web. </t>
  </si>
  <si>
    <t>Disponer un enlace en el pié de página del sitio web (footer) para acceder al mapa o índice del sitio, con actualización permanente y en formato XML para que sea visible a los motores de búsquedas</t>
  </si>
  <si>
    <t xml:space="preserve">TICS - Oficina de Desarrollo Institucional </t>
  </si>
  <si>
    <t>Elaborar e incluir en el menú "participa" el calendario con las acciones y plazos propuestas en la estrategia anual de participación ciudadana.</t>
  </si>
  <si>
    <t>Un (1) Calendario publicado con las acciones y plazos propuestas en la estrategia anual de participación ciudadana.</t>
  </si>
  <si>
    <t>Mantener actualizado el menú  de servicio al ciudadano de la página web de la entidad</t>
  </si>
  <si>
    <t>Un (1) menú actualizado de manera permanente</t>
  </si>
  <si>
    <t>Publicar los informes de seguimiento a Peticiones, quejas, reclamos, sugerencias y denuncias (PQRSD) y solicitudes de Entes de Control (ECOs)</t>
  </si>
  <si>
    <t>Publicar cuatro(4) informes de seguimiento a Peticiones, quejas, reclamos, sugerencias y denuncias (PQRSD) y solicitudes de Entes de Control (ECOs)</t>
  </si>
  <si>
    <t xml:space="preserve">Oficina de Participación Comunitaria  y Servicio a la Ciudadanía  Y TICS </t>
  </si>
  <si>
    <t>1.10</t>
  </si>
  <si>
    <t>1.11</t>
  </si>
  <si>
    <t>Implementación de un chat buscador interactivo de la información institucional publicada en la página web de la entidad</t>
  </si>
  <si>
    <t>Chat buscador interactivo publicado en la página web</t>
  </si>
  <si>
    <t>Sistemas de información TIC</t>
  </si>
  <si>
    <t xml:space="preserve">Vincular en el dispositivo móvil (APP) el buscador interactivo y QR de derechos y deberes </t>
  </si>
  <si>
    <t xml:space="preserve">APP actualizada </t>
  </si>
  <si>
    <t xml:space="preserve">Oficina Gestión de la Información TICS </t>
  </si>
  <si>
    <t xml:space="preserve">Despliegue de la Sede Electrónica de Agilsalud para los proceso de radicación de comunicaciones oficiales y la consulta de la respuesta </t>
  </si>
  <si>
    <t>Botón de acceso a la sede Sede Electrónica de Agilsalud</t>
  </si>
  <si>
    <t xml:space="preserve">Sistemas de información TIC - Gestión Documental </t>
  </si>
  <si>
    <t>Realizar monitoreo anual del menú destacado de Transparencia y Acceso a la Información Pública para garantizar la actualización de la información de acuerdo con la Resolución 1519 de 2020</t>
  </si>
  <si>
    <t>Matriz ITA</t>
  </si>
  <si>
    <t>Realizar monitoreo semestral del menú destacado Participa para garantizar la actualización de la información de acuerdo con la Resolución 1519 de 2020</t>
  </si>
  <si>
    <t>Realizar Seguimiento  Trimestral del Esquema de Publicación con el fin de garantizar la actualización y el acceso a la información pública</t>
  </si>
  <si>
    <t>Excel de Seguimiento</t>
  </si>
  <si>
    <t>Actualizar la información de los trámites en el Sistema Único de Información de Trámite.</t>
  </si>
  <si>
    <t>Actualizar el 100% de los Formatos Integrados de los trámites que presenten novedades durante la vigencia en la plataforma SUIT.</t>
  </si>
  <si>
    <t xml:space="preserve">oficina de Participación comunitaria y servicio a la ciudadania  </t>
  </si>
  <si>
    <t xml:space="preserve">Medición del uso y apropiación de las herramientas de acceso a la información pública en la página web, APP institucional y Sede electrónica del Agilsalud </t>
  </si>
  <si>
    <t>Informe de uso y apropiación de las herramientas de acceso a la información pública</t>
  </si>
  <si>
    <t>3.6</t>
  </si>
  <si>
    <t xml:space="preserve">Realizar seguimiento al plan de seguridad y privacidad de la información en lo concerniente a afectación de la página web de la entidad y SGDEA Agilsalud </t>
  </si>
  <si>
    <t>2 informes de seguimiento</t>
  </si>
  <si>
    <t xml:space="preserve">Actualizar la matriz de activos de información institucional, el índice de información clasificada y reservada de acuerdo de 1081 de 2015, el esquema de publicación y la tabla de control de acceso. </t>
  </si>
  <si>
    <t xml:space="preserve">Documentos versionados y publicados en la pagina Web </t>
  </si>
  <si>
    <t xml:space="preserve">Publicación en datos.gov.co </t>
  </si>
  <si>
    <t xml:space="preserve">Oficina asesora de Desarrollo Institucional </t>
  </si>
  <si>
    <t xml:space="preserve">Inclusión en el PIC e informe de capacitaciones </t>
  </si>
  <si>
    <t xml:space="preserve">Priorización y publicación de información presupuestal a publicar en página web en formato de datos abiertos </t>
  </si>
  <si>
    <t>Publicación de información presupuestal</t>
  </si>
  <si>
    <t xml:space="preserve">Oficina de Sistemas de información TIC - Dirección Financiera </t>
  </si>
  <si>
    <t>Diseño de micrositio página Web “SURDATA”, Repositorio de indicadores y estadísticas institucionales</t>
  </si>
  <si>
    <t>Micrositio página Web “SURDATA”,información publicada por la subresur que se encuentra dispuesta en formatos que permiten su uso y reutilización bajo licencia abierta en formato CSV o XML</t>
  </si>
  <si>
    <t>Oficina de Sistemas de información TIC</t>
  </si>
  <si>
    <t xml:space="preserve">Realizar seguimiento y monitoreo en la información mínima que debe estar publicada en la sección de transparencia y acceso a la información publica de acuerdo a lo definido en la Ley 1712 de 2014 con lo requerido en los artículos 9, 10, 11, actualizar la información en la pagina web de acuerdo con la Resolución MIN Tic 1519 de 2020 (anexo 2 y anexo 4), los demás decretos complementarios y la estrategia de Gobierno en Línea.  </t>
  </si>
  <si>
    <t>Tres seguimientos realizados mediante reporte</t>
  </si>
  <si>
    <t xml:space="preserve">Realización de dialogos ciudadanos con el grupo de valor usuario, familia y comunidad  previos a la asamblea de rendición de cuentas </t>
  </si>
  <si>
    <t xml:space="preserve">4 dialogos con el grupo de valor usuario familia y comunidad previo a la asamblea de rendición de cuentas </t>
  </si>
  <si>
    <t xml:space="preserve">Participación comunitaria </t>
  </si>
  <si>
    <t xml:space="preserve">Constituir y desarrollar la mesa técnica de apoyo al Comité de Gestión y desempeño para la implementación del Modelo integral de relacionamiento con la ciudadanía </t>
  </si>
  <si>
    <t>Diseñar e implementar una estrategia de relacionamiento con la ciudadanía, con un cumplimiento superior al 90%</t>
  </si>
  <si>
    <t xml:space="preserve">Oficina de Desarrollo institucional y Oficina de Participación Comunitaria  y Servicio a la Ciudadanía </t>
  </si>
  <si>
    <t xml:space="preserve"> Cuatrimestral</t>
  </si>
  <si>
    <t>Diseñar e implementar un plan de trabajo de accesibilidad incluyente para las personas con discapacidad física, visual, auditiva, cognitiva, mental, sordoceguera o múltiple, con un cumplimiento superior al 90%</t>
  </si>
  <si>
    <t>Diseñar e implementar un plan de trabajo de lenguaje claro con un cumplimiento superior al 90%</t>
  </si>
  <si>
    <t>Caracterizar la oferta institucional, trámites, OPAS, canales y espacios de servicio a la ciudadanía</t>
  </si>
  <si>
    <t>Elaborar un Diagnóstico de la oferta institucional, trámites, OPAS, canales y espacios de servicio a la ciudadanía</t>
  </si>
  <si>
    <t>Gestionar la divulgación y promoción de los Trámites y Otros Procesos  Administrativos al cliente interno y externo</t>
  </si>
  <si>
    <t>Diseñar e implementar una estrategia de divulgación de los trámites y otros procesos administrativos dirigido al cliente interno y externo, con un porcentaje de cumplimiento superior al 90%.</t>
  </si>
  <si>
    <t>Fortalecer las competencias de los colaboradores de servicio al ciudadano</t>
  </si>
  <si>
    <t>Un (01)  plan de capacitación al equipo de servicio al ciudadano diseñado, ejecutado y articulado con el Plan Institucional de Capacitación, con un cumplimiento superior al 90%</t>
  </si>
  <si>
    <t xml:space="preserve">Continuar con la estrategia de incentivos no monetarios para el Talento humano EL VALOR DEL UNO para reconocer el desempeño de los colaboradores en relación al servicio prestado al ciudadano.  </t>
  </si>
  <si>
    <t>Realizar 3 jornadas de entrega de reconocimientos EL VALOR DEL UNO a los colaboradores que se destacan por brindar un buen servicio a los usuarios y son identificados mediante las felicitaciones recibidas.</t>
  </si>
  <si>
    <t>Realizar gestión y seguimiento a la oportunidad de las respuestas a las PQRS de los ciudadanos, e informar los resultados</t>
  </si>
  <si>
    <t>Gestionar en los tiempos establecidos el 100% de las PQRS recibidas en la Subred y publicar trimestralmente los resultados.</t>
  </si>
  <si>
    <t>Actualizar el Procedimiento de trámite de PQRS</t>
  </si>
  <si>
    <t>Realizar una actualización del Procedimiento de trámite de PQRS y documentos correlacionados, divulgar los cambios realizados.</t>
  </si>
  <si>
    <t>5.6</t>
  </si>
  <si>
    <t>Actualizar  y publicar Documento de caracterización de los usuarios, identificando necesidades de atención a la ciudadanía</t>
  </si>
  <si>
    <t>Realizar periódicamente mediciones de percepción de los ciudadanos respecto a la satisfacción global del servicio, calidad y accesibilidad de la oferta institucional, e informar los resultados.</t>
  </si>
  <si>
    <t xml:space="preserve">Tener un porcentaje de satisfacción del usuario mayor o igual al 98% </t>
  </si>
  <si>
    <t xml:space="preserve">Fortalecer la divulgación del enfoque de género y diferencial. 				</t>
  </si>
  <si>
    <t>Diseñar e implementar una estrategia de divulgación del enfoque de género y diferencial con un cumplimiento superior al 90%.</t>
  </si>
  <si>
    <t xml:space="preserve">Analizar  las barreras de acceso identificadas en los diferentes canales de atención presentados por la ciudadanía PQRS- SI CUÉNTANOS   y generar las acciones de mejora a que haya lugar. </t>
  </si>
  <si>
    <t>Identificar y gestionar los principales motivos que generan barreras de acceso a los servicios y consolidarlos en 4 informes de Acceso al año, con una periodicidad trimestral</t>
  </si>
  <si>
    <t>Generar espacios de dialogo ciudadano que aporten a la planeación implementación y seguimiento del modelo de relacionamiento con la ciudadanía</t>
  </si>
  <si>
    <t>Generar mínimo un espacio de dialogo ciudadano con el 100% de las formas de las Formas de participación de la Subred Sur para aportar a la planeación, implementación y seguimiento del modelo de relacionamiento con la ciudadanía</t>
  </si>
  <si>
    <t>Gestión de necesidades establecidas en las formas participación de acuerdo con la percepcion de la atencion al ciudadano.</t>
  </si>
  <si>
    <t>Gestionar 100% de necesidades identificadas en las formas de participación.</t>
  </si>
  <si>
    <t>Identificar, verificar y gestionar  por medio del botón de denuncias las solicitudes que ingresan por presuntos actos de corrupción.</t>
  </si>
  <si>
    <t>Un (01) Informe  consolidado correspondiente a las denuncias presentadas por presuntos actos de corrupción.</t>
  </si>
  <si>
    <t>Un documento de  caracterización de los usuarios actualizado y publicado.</t>
  </si>
  <si>
    <t xml:space="preserve">Participación Comunitaria y Servicio al Ciudadano - Comunicación Estratégica - Direccionamiento Estratégico - Gestión Documental </t>
  </si>
  <si>
    <t>Comunicación Estratégica</t>
  </si>
  <si>
    <t xml:space="preserve">Direccionamiento Estratégico - Planeación </t>
  </si>
  <si>
    <t xml:space="preserve">Participación comunitaria y servicio al ciudadano - Comunicación Estratégica </t>
  </si>
  <si>
    <t xml:space="preserve">Gestión de la Información TIC - Gestión de Talento Humano -  Gestión de la Calidad </t>
  </si>
  <si>
    <t xml:space="preserve">Oficina Direccionamiento Estratégico - SUIT </t>
  </si>
  <si>
    <t>Participación Comunitaria - Innovación - Ciencia - Tecnología - Acreditación</t>
  </si>
  <si>
    <t>Fortalece la participación de la ciudadanía en la toma de decisiones, las iniciativas de innovación por articulación institucional y redes de innovación pública</t>
  </si>
  <si>
    <t>Gestión del Conocimiento - Gestión de la Calidad - SUA</t>
  </si>
  <si>
    <t>Proceso de Participación Comunitaria y Servicios al Ciudadano</t>
  </si>
  <si>
    <t>Actualizacion de la politica de participacion ciudadana en relación con el lineamiento de transparencia y etica publica</t>
  </si>
  <si>
    <t xml:space="preserve">1 politica actualizada de participación ciudadana </t>
  </si>
  <si>
    <t xml:space="preserve">Elaboración, gestion y seguimiento plan de accion de la gestión de la  politica de participación comunitaria </t>
  </si>
  <si>
    <t xml:space="preserve">1 plan de acción elaborado y ejecutado </t>
  </si>
  <si>
    <t xml:space="preserve">Asistencia técnica a las veedurias en salud </t>
  </si>
  <si>
    <t xml:space="preserve">1 informe de control social </t>
  </si>
  <si>
    <t>semestral</t>
  </si>
  <si>
    <t>Gestión de los compromisos de las veedurias a traves de la plataforma Colibri</t>
  </si>
  <si>
    <t>100% gestión de los compromisos Colibri</t>
  </si>
  <si>
    <t xml:space="preserve">Gestion de las necesidades en salud manifestadas por las comunidades </t>
  </si>
  <si>
    <t>100% gestion de las necesidades de las Formas de paticipación</t>
  </si>
  <si>
    <t>Participacion  comunitaria y
 servicio al ciudadano</t>
  </si>
  <si>
    <t xml:space="preserve">Socialización a las Formas de participación  desde el proceso de gestion del conocimiento sobre que es la innovación, y como se desarrolla en la Subred Sur </t>
  </si>
  <si>
    <t xml:space="preserve">2 socializaciones a las Formas de participación  al año sobre innovación y como se desarrolla en la Subred Sur </t>
  </si>
  <si>
    <t xml:space="preserve">Socialización  información iniciativas de innovación y de buenas practicas  de la Subred Sur  a las Formas de participación en salud </t>
  </si>
  <si>
    <t xml:space="preserve">100% de las formas de las Formas de participación socializadas en las buenas prácticas e iniciativas en la Subred Sur </t>
  </si>
  <si>
    <t xml:space="preserve">anual </t>
  </si>
  <si>
    <t xml:space="preserve">Articulación en la red que se genera a nivel del distrito para investigación e innovacion en el sector salud.  </t>
  </si>
  <si>
    <t xml:space="preserve">participación en el 50% de reuniones en una red de investigacion e  innovacion en el sector salud </t>
  </si>
  <si>
    <t xml:space="preserve">Gestión del conocimiento </t>
  </si>
  <si>
    <t xml:space="preserve">Articulación en la red  que se genere en temas de participación en salud. </t>
  </si>
  <si>
    <t xml:space="preserve">Asistencia del 50% a la red de participación del Distrito </t>
  </si>
  <si>
    <t xml:space="preserve">Participacion  comunitaria y
 servicio al ciudadano
 oficina de Calidad 
Gestión del conocimiento </t>
  </si>
  <si>
    <t xml:space="preserve">Gestión del conocimiento y 
Participación Comunitaria </t>
  </si>
  <si>
    <t>Art 126°</t>
  </si>
  <si>
    <t>Art 127°</t>
  </si>
  <si>
    <t xml:space="preserve"> Art. 10°</t>
  </si>
  <si>
    <t>Art 1 al 33°</t>
  </si>
  <si>
    <t>Art 52°</t>
  </si>
  <si>
    <t>Art 1 al 24°</t>
  </si>
  <si>
    <t>Art 2° # 8</t>
  </si>
  <si>
    <t>Art 12 - 31°</t>
  </si>
  <si>
    <t>Art 16°</t>
  </si>
  <si>
    <t>Solicitar acompañamiento a la Secretaría General de la Alcaldía Mayor para definir el alcance de implementación del artículo 12 del Decreto 2195 de 2022 relacionado con el principio de la debida diligencia y la implementación del Sistema de prevención de lavado de activos y financiación del terrorismo.</t>
  </si>
  <si>
    <t>1 Solicitud de acompañamiento dirigida a la Secretaría General de la Alcaldía Mayor</t>
  </si>
  <si>
    <t xml:space="preserve">Oficina Asesora de Desarrollo Institucional </t>
  </si>
  <si>
    <t xml:space="preserve">Se solicita a todos los oferentes la presentación del formato SARLAFT vigente en la etapa precontractual. </t>
  </si>
  <si>
    <t xml:space="preserve">Dirección de Contratación Bienes y Servicios </t>
  </si>
  <si>
    <t>Se solicita dentro de la lista de chequeo de persona natural la presentación del formato SARLAFT en la etapa selección</t>
  </si>
  <si>
    <t>Dirección de Contratación  -OPS</t>
  </si>
  <si>
    <t>2.6</t>
  </si>
  <si>
    <t>Elaborar y aprobar un plan de trabajo que contenga las acciones requeridas para adaptar y/o desarrollar el principio de debida diligencia y SARLAFT, de acuerdo a las indicaciones de la Secretaría General de la Alcaldía Mayor de Bogotá.</t>
  </si>
  <si>
    <t>1 Plan elaborado y aprobado</t>
  </si>
  <si>
    <t xml:space="preserve">Oficina Asesora de Desarrollo Institucional y/o Oficial de Cumplimiento </t>
  </si>
  <si>
    <t>Documento con recomendaciones para la implementación de SARLAFT</t>
  </si>
  <si>
    <t>La Subred adopta como listas de control obligatorias las listas
internacionales vinculantes para Colombia, correspondientes a la lista OFAC, la lista de la ONU, la lista de terroristas de los Estados Unidos de América, la lista de la Unión Europea de Organizaciones Terroristas y la lista de la Unión Europea de Personas Catalogadas como Terroristas.</t>
  </si>
  <si>
    <t>Contratar el servicio de verificación en línea, en listas relacionadas con delitos de lavado de activos y financiación del Terrorismo (Nacionales E Internacionales), Por Medio del documento de Identificación, Nit Nombre y/o Razón Social, Para las Contrapartes con los que la Subred Integrada de Servicios de Salud Sur E.S.E., Tenga un vinculo actual o pretenda establecerlo.</t>
  </si>
  <si>
    <t xml:space="preserve">Oficina Asesora de Desarrollo Institucional y/o Oficial de Cumplimiento y Dirección de Contratación </t>
  </si>
  <si>
    <t>En la etapa precontractual al realizar la verificación de requisitos habilitantes juridicos se realiza la consulta en el aplicativo contratado por la entidad para validación de listas restrictivas</t>
  </si>
  <si>
    <t>Reporte de aplicativo contratado por la entidad de listas restrictivas</t>
  </si>
  <si>
    <t>Desde el equipo de selección se realiza la consulta de persona natural en el aplicativo contratado por la entidad para validación de listas restrictivas</t>
  </si>
  <si>
    <t>Por lo menos una vez al año se realiza la consulta de persona natural vinculados a la Planta de Personal en el aplicativo contratado por la entidad para validación de listas restrictivas</t>
  </si>
  <si>
    <t xml:space="preserve">Campañas de cultura y divulgación del manual para la administración del riesgo LA/FT/FPADM, Codigo de Buen Gobierno y Politica de Daño Antijuridico </t>
  </si>
  <si>
    <t>Listas de asistencia, presentación del tema y publicación en medios internos.</t>
  </si>
  <si>
    <t xml:space="preserve">Oficina Asesora de Desarrollo Institucional y/o Oficial de Cumplimiento 
Oficina Juridica </t>
  </si>
  <si>
    <t xml:space="preserve">Contar con el aplicativo a traves del aplicativo de Almera que busca el diligenciamiento del formulario que permita el conocimiento de las contrapartes ( Usuarios, EPS, empleados, colaboradores, proveedores, Universidades entre otros ) </t>
  </si>
  <si>
    <t>Implementación del formulario de SARLAFT LA/FT</t>
  </si>
  <si>
    <t>Registro de beneficiarios finales en carpetas de contratos.</t>
  </si>
  <si>
    <t xml:space="preserve">Realizar validación de una muestra de formatos diligenciados y consultas en el aplicativo contratado por la entidad con el fin de validar que se realice el proceso de manera oportuna </t>
  </si>
  <si>
    <t xml:space="preserve">Muestra de formato SARLAFT diligenciado versus reporte aplicativo contratado por la entidad para las consultas ebn listas restrictivas </t>
  </si>
  <si>
    <t xml:space="preserve">Dirección de Contratación Bienes y Servicios y OPS </t>
  </si>
  <si>
    <t xml:space="preserve">Solicitar el registro de beneficiaros finales en los términos de la Resolución 01164 de 2021 de la DIAN a todas las personas jurídicas que contraten con la Subred Integrada de Servicios de Salud Sur E.S.E."				</t>
  </si>
  <si>
    <t>Oficina Asesora de Desarrollo Institucional 
y/o Oficial de Cumplimiento</t>
  </si>
  <si>
    <t>II, III Cuatrimestral</t>
  </si>
  <si>
    <t>Formulario SARLAFT
Invitación a Cotizar  CO-CBS-FT-31  (Anexo 8)</t>
  </si>
  <si>
    <t>FORMATO SARLAFT 
CO-OPS-FT-07  Verificación Requisitos Contratación Persona Natural</t>
  </si>
  <si>
    <t>Asignación del área responsable de liderar la rendición de cuentas</t>
  </si>
  <si>
    <t>Establecer un equipo técnico para el desarrollo de las fases del ejercicio de rendición de cuentas.</t>
  </si>
  <si>
    <t xml:space="preserve">Planeación Estratégica </t>
  </si>
  <si>
    <t>Aonformación del equipo líder</t>
  </si>
  <si>
    <t>Realizar Autodiagostico de Rendición de Cuentas, identificando las posibles brechas.</t>
  </si>
  <si>
    <t>Capacitación equipo líder</t>
  </si>
  <si>
    <t xml:space="preserve">Fortalecer las competencias en temas actuales al equipo técnico de rendición de cuentas. </t>
  </si>
  <si>
    <t>Identificación de dependencias y enlaces para la rendición de cuentas</t>
  </si>
  <si>
    <t xml:space="preserve">Establecer en una herramienta la identificación de los procesos que lideraran el ejercicio de rendición de cuentas. </t>
  </si>
  <si>
    <t xml:space="preserve">Identificar los actores y grupos de valor que operaran el ejercicio de rendición de cuentas. </t>
  </si>
  <si>
    <t>Análisis de entorno</t>
  </si>
  <si>
    <t>Construir la matriz de analisis de entorno social, economico, cultural, tecnológico, politico.</t>
  </si>
  <si>
    <t>2.7</t>
  </si>
  <si>
    <t>Identificación de temas prioritarios para la rendición de cuentas</t>
  </si>
  <si>
    <t xml:space="preserve">Identificar mediante una herramienta de acceso publicó, los temas prioritarios para el desarrollo del ejercicio de rendición de cuentas. </t>
  </si>
  <si>
    <t>Elaboración de la estrategia de rendición de cuentas</t>
  </si>
  <si>
    <t>Definir,realizar y documentar la estrategia de rendición de cuentas año 2024</t>
  </si>
  <si>
    <t>elaboración del componente de comunicaciones de la estrategia de rendición de cuentas</t>
  </si>
  <si>
    <t>Definir,realizar y documentar la estrategia de comunicaciones y medios de presentación para el ejercicio de rendición de cuentas año 2022-2023</t>
  </si>
  <si>
    <t>buenas prácticas sobre acciones de comunicación visual en espacios públicos</t>
  </si>
  <si>
    <t>Consulta participativa de la estrategia de rendición de cuentas</t>
  </si>
  <si>
    <t>Realizar mediante los dialogos, la recolección de necesidades y expectativas de los ciudadanos por localidad.</t>
  </si>
  <si>
    <t>Elaboración participativa de la estrategia de rendición de cuentas</t>
  </si>
  <si>
    <t>Poner a consideración de los grupos de valor la estrategias de rendicion de cuentas 2024.</t>
  </si>
  <si>
    <t>Socialización de estrategia de rendición de cuentas</t>
  </si>
  <si>
    <t>Identificación de las necesidades de información y diálogo</t>
  </si>
  <si>
    <t xml:space="preserve">Realizar la encuesta de necesidades de información al 100% de los grupos de valor. </t>
  </si>
  <si>
    <t>Elaboración del informe</t>
  </si>
  <si>
    <t>Publicar en pagina web un informe de gestión de acceso publico, como herramienta de solicitud de información  a los grupos de valor</t>
  </si>
  <si>
    <t>Construir un documento de tablero de control de las acciones de rendicion de cuentas.</t>
  </si>
  <si>
    <t>Realizar seguimiento de compromisos</t>
  </si>
  <si>
    <t xml:space="preserve">Cumplir con el 100% de seguimiento y  compromisos radicados del ejercicio de  rendición de cuentas. </t>
  </si>
  <si>
    <t>Realizar plan de acciones de mejora</t>
  </si>
  <si>
    <t>Cumplir con el 95% del Plan de mejora de rendición de cuentas de la vigencia.</t>
  </si>
  <si>
    <t>Diseñar la agenda para las jornadas de diálogo</t>
  </si>
  <si>
    <t>Realizar la agenda de la jornada de Rendición de cuentas</t>
  </si>
  <si>
    <t>Convocatorias de los actores y grupos de interés para participar en los espacios de rendición de cuentas</t>
  </si>
  <si>
    <t>Realizar convocatoria abierta a los grupos de valor,para el desarrollo de la jornada de dialogo.</t>
  </si>
  <si>
    <t>Jornadas de diálogo participativas</t>
  </si>
  <si>
    <t>Realizar minimo 4 jornadas de dialogo participativas</t>
  </si>
  <si>
    <t>Informe de seguimiento y el control a la implementación y a los avances de las actividades de rendición de cuentas consignadas en el plan anticorrupción y de atención al ciudadano por parte de la oficina de control interno</t>
  </si>
  <si>
    <t>Cumplir con el 95% del seguimiento y el control a la implementación y a los avances de las actividades de rendición de cuentas consignadas en el plan anticorrupción y de atención al ciudadano por parte de la oficina de control interno.</t>
  </si>
  <si>
    <t>Retroalimentación de resultados de la rendición de cuentas a los grupos de interés</t>
  </si>
  <si>
    <t>Realizar retroalimentación de los resultados del ejercicio de rendición de cuentas de forma pública a los grupos de valor.</t>
  </si>
  <si>
    <t>Evaluación interna</t>
  </si>
  <si>
    <t xml:space="preserve">Lograr una percepción del ejercicio de rendición de cuentas por encima del 92% </t>
  </si>
  <si>
    <t>Evaluación participacitiva de la estrategia de rendición de cuentas</t>
  </si>
  <si>
    <t xml:space="preserve">Definir dentro de la metodologia la tipologia del nodo a trabajar. </t>
  </si>
  <si>
    <t xml:space="preserve">Definir y realizar Institucionalmente un ejercicio institucional en el marco de la metdologia de nodos, con el fin de identificar necesidades y realizar presentación de propuestas en el ejercicio de Rendición de cuentas. </t>
  </si>
  <si>
    <t>ficha de conformación y activación de nodo</t>
  </si>
  <si>
    <t>Identificar necesidades ciudadanas poblacionales, sectoriales y temáticas de rendición de cuentas de acuerdo con la naturaleza de cada nodo en particular.</t>
  </si>
  <si>
    <t>adherir al ejercicio de rendicion de cuentas la respuestas a las necesidades identificadas</t>
  </si>
  <si>
    <t>Cuatrimestre</t>
  </si>
  <si>
    <t>Elaboración del tablero de control</t>
  </si>
  <si>
    <t>2.8</t>
  </si>
  <si>
    <t>Formular el Plan de Trabajo para la Implementación de las Estrategia de Racionalización del Trámite Copia de Historia Clínica</t>
  </si>
  <si>
    <t>Plan de Trabajo formulado</t>
  </si>
  <si>
    <t>Ejecutar el Plan de Trabajo para la Implementación de las Estrategia de Racionalización del Trámite Copia de Historia Clínica</t>
  </si>
  <si>
    <t>100% de actividades ejecutadas</t>
  </si>
  <si>
    <t>Gestión Documental</t>
  </si>
  <si>
    <t>Efectuar monitoreo a la ejcución del Plan de Trabajo para la Implementación de las Estrategia de Racionalización del Trámite Copia de Historia Clínica</t>
  </si>
  <si>
    <t>Plan de Trabajo monitoreado</t>
  </si>
  <si>
    <t>Desarrollo Institucional</t>
  </si>
  <si>
    <t>Diseñar herramientas de medición de la satisfacción de los usuarios en la realización de los trámites y servicios que ofrece la Subred Sur, teniendo en cuenta criterios de oportunidad, calidad y lenguaje claro, entre otros.</t>
  </si>
  <si>
    <t xml:space="preserve"> Herramientas de medición de la satisfacción de los usuarios en la realización de los trámites y servicios </t>
  </si>
  <si>
    <t>Aplicar las herramientas de medición de la satisfacción a los usuarios sobre la realización de los trámites y servicios y realizar el analisis de los resultados.</t>
  </si>
  <si>
    <t xml:space="preserve"> Herramientas de medición aplicadas</t>
  </si>
  <si>
    <t>Participación Comunitaria y 
Servicio Ciudadano</t>
  </si>
  <si>
    <t>Gestión Documental
Desarrollo Institucional
Participación Comunitaria y 
Servicio Ciudadano</t>
  </si>
  <si>
    <t>Direccionamiento Estratégico - SUIT - Administración del Riesgos Institucional</t>
  </si>
  <si>
    <t xml:space="preserve">Gestión de la Información - TIC    </t>
  </si>
  <si>
    <t>Direccionamiento Estratégico, Gestión Documental</t>
  </si>
  <si>
    <t xml:space="preserve">Control Interno - Humanización - Transformacion Cultural - Comunicación Estratégica - Direccion de Contratación - Gestión de la Calidad </t>
  </si>
  <si>
    <t xml:space="preserve">Cumplimiento al Plan de integridad de la Subred Integrada de servicios de Salud Sur E.S. E. </t>
  </si>
  <si>
    <t>Plan de Integridad (Soportes plan de acción de Integridad)</t>
  </si>
  <si>
    <t>Realizar el proceso de capacitación frente a Politica de Integridad, coflictto de intereses, anticorrupción y antisoborno</t>
  </si>
  <si>
    <t>Soportes del curso en plataforma MAO con medición de cobertura, adherencia y satisfacción 
listados de asistencia</t>
  </si>
  <si>
    <t>Diseñar e implementar a traves de los diferentes canales de comunicación promoción de los componentes de la politica de Integridad - en los grupos de interes</t>
  </si>
  <si>
    <t xml:space="preserve">soporte de papel tapiz,  registro de envío de pieza comunicativa, inducción general, pieza en redes sociales.  </t>
  </si>
  <si>
    <t>Diseñar y ejecutar una estrategia de participación ciudadana que permita a los usuarios que integran las veedurias de los proyectos de la entidad participar en la construcción de las estrategias Institucionales de integridad.</t>
  </si>
  <si>
    <t>evidencia de participación 
Listados de Asistencia 
Registro Fotográfico
Piezas Comunicativas</t>
  </si>
  <si>
    <t xml:space="preserve">Realizar el proceso de capacitación frente a Conflicto de intereses </t>
  </si>
  <si>
    <t>soportes del curso en plataforma MAO con medición de cobertura, adherencia y satisfacción o listados de asistencia</t>
  </si>
  <si>
    <t>Realizar el seguimiento y monitoreo al registro de los conflictos de Interes  que hayan surtido tramite mediante el SIDEAP</t>
  </si>
  <si>
    <t xml:space="preserve">Matriz de Conflicto de interes (Contratación: OPS, Talento Humano: Planta) o certificación a los seguimientos de los conflictos de interes </t>
  </si>
  <si>
    <t xml:space="preserve">Dirección de Talento Humano
Dirección de Contratación </t>
  </si>
  <si>
    <t>Realizar seguimiento a las declaraciones de posibles conflicto de interes por el Buzón de colaboradores</t>
  </si>
  <si>
    <t>Informe de Buzón de colaboradores</t>
  </si>
  <si>
    <t>Implementar un plan de sensibilización en cultura de integridad dirigido a los colaboradores, servidores públicos  y grupos de ciudadano que conforman las veedurias ciudadanas, en cuanto al Antisoborno y fraude</t>
  </si>
  <si>
    <t>Piezas comunicativas, infografias, videos o listados de asistencia.</t>
  </si>
  <si>
    <t>Consolidado Estratégia de Racionalización de Tramites - SUIT</t>
  </si>
  <si>
    <t>Nombre de la entidad:</t>
  </si>
  <si>
    <t>SUBRED INTEGRADA DE SERVICIOS DE SALUD SUR</t>
  </si>
  <si>
    <t>Orden:</t>
  </si>
  <si>
    <t>TERRITORIAL</t>
  </si>
  <si>
    <t>Sector administrativo:</t>
  </si>
  <si>
    <t>null</t>
  </si>
  <si>
    <t>Año vigencia:</t>
  </si>
  <si>
    <t>2024</t>
  </si>
  <si>
    <t>Departamento:</t>
  </si>
  <si>
    <t>Bogotá D.C</t>
  </si>
  <si>
    <t/>
  </si>
  <si>
    <t>Municipio:</t>
  </si>
  <si>
    <t>BOGOTÁ</t>
  </si>
  <si>
    <t>Mejora por implementar</t>
  </si>
  <si>
    <t>47442</t>
  </si>
  <si>
    <t>Historia clínica</t>
  </si>
  <si>
    <t>La solicitud de la copia de la Historia Clínica y la entrega de la misma, se realiza de manera presencial y vía correo electrónico.</t>
  </si>
  <si>
    <t>Radicar la solicitud de la Copia de la Historia Clínica y descargar la copia de la Historia Clínica y sus anexos, desde la Sede Electrónica de la Subred Sur. Desde la APP, realizar la solicitud y recibir la copia en el correo electrónico registrado.</t>
  </si>
  <si>
    <t>Evitar el traslado del usuario a la entidad para reclamar la Copia de la Historia Clínica o consultar el estado del trámite. 
Visualización del estado del trámite en tiempo real. 
Descargue de la historia clínica en el gestor documental o por correo electrónico.
Ahorro de recursos para el usuario, evitando el pago de copias y/o CD con la copia de la Historia Clínica y sus anexos.</t>
  </si>
  <si>
    <t>Optimización del aplicativo por digitalización o automatización (decreto 088 del 2022) </t>
  </si>
  <si>
    <t>19/02/2024</t>
  </si>
  <si>
    <t>29/11/2024</t>
  </si>
  <si>
    <t>Proceso de Gestión Documental</t>
  </si>
  <si>
    <t>Beneficio al 
ciudadano o entidad</t>
  </si>
  <si>
    <t>Dimensión de Talento Humano</t>
  </si>
  <si>
    <t>Direccionamiento Estratégico - Administración del Riesgo Institucional</t>
  </si>
  <si>
    <t>Direccionamiento Estratégico - Oficial de Cumplimiento SARLAFT</t>
  </si>
  <si>
    <t xml:space="preserve">Oficina Direccionamiento Estratégico </t>
  </si>
  <si>
    <t>Oficina Contol Interno - Líderes de procesos - Grupos de valor - SICOF</t>
  </si>
  <si>
    <r>
      <rPr>
        <b/>
        <sz val="16"/>
        <rFont val="Arial Narrow"/>
        <family val="2"/>
      </rPr>
      <t>Gestión de la Información TIC</t>
    </r>
    <r>
      <rPr>
        <sz val="16"/>
        <rFont val="Arial Narrow"/>
        <family val="2"/>
      </rPr>
      <t xml:space="preserve">
Participación Comunitaria y de Servicio al Ciudadano
Direccionamiento Estratégico
Comunicación Estratégica 
Gestión Documental</t>
    </r>
  </si>
  <si>
    <t>Jefe de Oficina TIC
Jefe de Oficina de Participacion y Servicio al Ciudadano
Jefe Oficina Asesora de Desarrollo Institucional 
Jefe de Oficina Asesora de Comunicaciones
Jefe de Gestión Documental</t>
  </si>
  <si>
    <t xml:space="preserve">TIC - Tecnología de la información y comunicación
Participacion - Servicio al Ciudadano
Planeación estratégica 
Gestión de la Información
Documental </t>
  </si>
  <si>
    <r>
      <rPr>
        <b/>
        <sz val="16"/>
        <rFont val="Arial Narrow"/>
        <family val="2"/>
      </rPr>
      <t>Gestión de la Información TIC</t>
    </r>
    <r>
      <rPr>
        <sz val="16"/>
        <rFont val="Arial Narrow"/>
        <family val="2"/>
      </rPr>
      <t xml:space="preserve">
Direccionamiento Estratégico
Gestión Documental</t>
    </r>
  </si>
  <si>
    <t>Jefe de Oficina TIC
Jefe Oficina Asesora de Desarrollo Institucional
Jefe de Gestión Documental</t>
  </si>
  <si>
    <r>
      <rPr>
        <b/>
        <sz val="16"/>
        <rFont val="Arial Narrow"/>
        <family val="2"/>
      </rPr>
      <t>Direccionamiento Estratégico - ARI</t>
    </r>
    <r>
      <rPr>
        <sz val="16"/>
        <rFont val="Arial Narrow"/>
        <family val="2"/>
      </rPr>
      <t xml:space="preserve">
Control Interno </t>
    </r>
  </si>
  <si>
    <t>Administracion del Riesgo Institucional 
Control Interno</t>
  </si>
  <si>
    <t xml:space="preserve">Subproceso de Administración del Riesgo Institucional </t>
  </si>
  <si>
    <r>
      <rPr>
        <b/>
        <sz val="16"/>
        <rFont val="Arial Narrow"/>
        <family val="2"/>
      </rPr>
      <t>Direccionamiento Estratégico - Sarlaft</t>
    </r>
    <r>
      <rPr>
        <sz val="16"/>
        <rFont val="Arial Narrow"/>
        <family val="2"/>
      </rPr>
      <t xml:space="preserve">
Gestion Financiera 
Gestión de Talento Humano 
Gestión Ambiental 
Gestión de Contratación
Gestión Jurídica</t>
    </r>
  </si>
  <si>
    <t xml:space="preserve">Director Operativo de Talento Humano
Jefe de Oficina Asesora de Comunicaciones
Director Operativo 
Jefe de Contratación
Jefe de Oficina de Calidad </t>
  </si>
  <si>
    <t>Jefe Oficina Asesora de Desarrollo Institucional 
Jefe Oficina Financiera
Jefe de Talento Humano
Directora Operativa
Jefe de Contratación
Jefe de Oficina de Jurídica</t>
  </si>
  <si>
    <t xml:space="preserve">Oficila de Cumplimiento - Sarlaft 
Mercadeo 
Planeación
Bienes y Servicios y OPS
Transversales Gestión de Contratación
Juridica </t>
  </si>
  <si>
    <t>Mantener la publicación de información de datos abiertos y federarlos al Portal Datos Abiertos del Estado colombiano - datos.gov.co-conforme con las directrices referidas en el Anexo 4 de la presente resolución.</t>
  </si>
  <si>
    <t xml:space="preserve">Fortalecer la accesibilidad de las persona con discapacidad en cumplimiento de este artículo 13 del Decreto 103 de 2015, la entidad implementa en su sitio web funcionalidades que facilitan la consulta de información de acuerdo con las directrices de accesibilidad web y las cuales son evaluadas por la procuraduria a través de la herramienta TAWDIS.NET. Entre estas funcionalidades o pautas se encuentran; Accesible mediante el teclado, Tiempo suficiente, Legible, Idioma de la página:,  Distinguible,  Pausar, detener, y Contraste: </t>
  </si>
  <si>
    <t>Implementar los ajustes de accesibilidad en la página web  de acuerdo con el articulo 13 del Decreto 103 de 2015, con un cumplimiento superior al 90%</t>
  </si>
  <si>
    <t xml:space="preserve">Oficina de sistemas de información TICS
Oficina de Desarrollo institucional
</t>
  </si>
  <si>
    <t xml:space="preserve">Fortalecer la accesibilidad a los servicios de salud de las comunidades indígenas en el territorio </t>
  </si>
  <si>
    <t>Diseñar y publicar la carta de derechos y deberes en Lengua indígena</t>
  </si>
  <si>
    <t>Adecuar el Procedimiento de trámite de PQRS incluyendo acciones para dar respueta a manifestaciones recibidas en lengua indígena</t>
  </si>
  <si>
    <t>Un documento de trámite de PQRS adecuado con actividades de respuesta a PQRS a manifestaciones en lengua indígena</t>
  </si>
  <si>
    <r>
      <t xml:space="preserve">Subcomponente 5
</t>
    </r>
    <r>
      <rPr>
        <sz val="15"/>
        <color rgb="FF000000"/>
        <rFont val="Arial Narrow"/>
        <family val="2"/>
      </rPr>
      <t xml:space="preserve">Monitoreo de Acceso a la 
información Pública </t>
    </r>
  </si>
  <si>
    <t>Contar con un mecanismo de seguimiento al acceso a información pública</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</si>
  <si>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</si>
  <si>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Realizar el monitoreo al esquema de publicación de la información de conformidad con la Ley de Transparencia y Acceso a la Información y Resolución 1519 de 2020, mediante mesas de trabajo y alertas preventivas</t>
  </si>
  <si>
    <t>Realizar dos monitoreo al esquema de publicación de la información.</t>
  </si>
  <si>
    <t xml:space="preserve">Oficina Asesora de Desarrollo Institucional y TICS </t>
  </si>
  <si>
    <t xml:space="preserve">Publicar en la pagina web de la sesión de noticias que permitan a la ciudadanía conocer lo que hace de la Subred </t>
  </si>
  <si>
    <t xml:space="preserve">Publicación de videos, galerías en la sesión de Noticias </t>
  </si>
  <si>
    <t xml:space="preserve">Oficina de Comunicaciones </t>
  </si>
  <si>
    <t>Sistemas de información TICS (gestión documental)
Oficina de Participación comunitaria y servicio al Ciudadano</t>
  </si>
  <si>
    <t>Oficina de Participación Comunitaria  y Servicio a la Ciudadanía 
Dirección administrativa
Oficina asesora de comunicaciones</t>
  </si>
  <si>
    <t>Emitir pautas para la estandarizar la información a publicar de la entidad en el contexto de lengua claro</t>
  </si>
  <si>
    <t xml:space="preserve">Publicar  una pieza comunicativa con pautas para la elaboración de documentos  con lenguaje claro </t>
  </si>
  <si>
    <t xml:space="preserve">Gestionar Capacitación a grupo focal de la entidad de los procesos  que tienen atención directa con el usuario en lenguaje de señas , con el fin de ser replicadores de conocimiento. </t>
  </si>
  <si>
    <t xml:space="preserve">Oficina de Participación comunitria y servicio al ciudadano
Oficina asesora de comunicaciones
Oficina de Calidad </t>
  </si>
  <si>
    <t xml:space="preserve">Todos 
los proceso </t>
  </si>
  <si>
    <t>Identificación de actores y grupos interesados</t>
  </si>
  <si>
    <t>Autodiagnóstico de rendición de cuentas</t>
  </si>
  <si>
    <t xml:space="preserve">Oficina Direccionamiento Estratégico - Oficial de Cumplimiento </t>
  </si>
  <si>
    <t>Componente 1:</t>
  </si>
  <si>
    <t>Componente 2:</t>
  </si>
  <si>
    <t>Componente 3:</t>
  </si>
  <si>
    <t>Componente 4:</t>
  </si>
  <si>
    <t>Componente 5:</t>
  </si>
  <si>
    <t>Componente 6:</t>
  </si>
  <si>
    <t>Evaluación Oficina de Control Interno</t>
  </si>
  <si>
    <t>Componente 7:</t>
  </si>
  <si>
    <t>Componente 8:</t>
  </si>
  <si>
    <t>Componente 9:</t>
  </si>
  <si>
    <t>Resultado</t>
  </si>
  <si>
    <t>I</t>
  </si>
  <si>
    <t>II</t>
  </si>
  <si>
    <t>III</t>
  </si>
  <si>
    <r>
      <rPr>
        <sz val="22"/>
        <color theme="1"/>
        <rFont val="Arial Narrow"/>
        <family val="2"/>
      </rPr>
      <t xml:space="preserve">Subproceso Gestión del Riesgo: </t>
    </r>
    <r>
      <rPr>
        <b/>
        <sz val="22"/>
        <color theme="1"/>
        <rFont val="Arial Narrow"/>
        <family val="2"/>
      </rPr>
      <t>Oscar Eduardo Enciso Guzmán</t>
    </r>
  </si>
  <si>
    <r>
      <rPr>
        <sz val="22"/>
        <color theme="1"/>
        <rFont val="Arial Narrow"/>
        <family val="2"/>
      </rPr>
      <t>Jefe de Direcionamiento Estratégico:</t>
    </r>
    <r>
      <rPr>
        <b/>
        <sz val="22"/>
        <color theme="1"/>
        <rFont val="Arial Narrow"/>
        <family val="2"/>
      </rPr>
      <t xml:space="preserve"> Gloria Libia Polania Aguillón</t>
    </r>
  </si>
  <si>
    <r>
      <rPr>
        <sz val="22"/>
        <color theme="1"/>
        <rFont val="Arial Narrow"/>
        <family val="2"/>
      </rPr>
      <t xml:space="preserve">Jefe de Oficina de Control Interno: </t>
    </r>
    <r>
      <rPr>
        <b/>
        <sz val="22"/>
        <color theme="1"/>
        <rFont val="Arial Narrow"/>
        <family val="2"/>
      </rPr>
      <t>Astrid Marcela Méndez Chaparro</t>
    </r>
  </si>
  <si>
    <t>Documentar estrategia para implementación de prevención y mitigación de riesgos en la entidad, asociado al SARLAFT y otros delitos en contra de la administración pública</t>
  </si>
  <si>
    <t xml:space="preserve">Dirección de Talento Humano
Mesa técnica de integridad </t>
  </si>
  <si>
    <t xml:space="preserve">Dirección de Talento Humano
Oficina Asesora de Comunicaciones
Mesa técnica de integridad </t>
  </si>
  <si>
    <t xml:space="preserve">Presentar en mesa técnica resultados </t>
  </si>
  <si>
    <t>Programa de Transparencia y Ética Pública "PTEP"</t>
  </si>
  <si>
    <t>DE-GRI-FT-06  V1</t>
  </si>
  <si>
    <r>
      <rPr>
        <b/>
        <sz val="26"/>
        <rFont val="Arial Narrow"/>
        <family val="2"/>
      </rPr>
      <t>MATRIZ INSTITUCIONAL DE</t>
    </r>
    <r>
      <rPr>
        <b/>
        <sz val="28"/>
        <rFont val="Arial Narrow"/>
        <family val="2"/>
      </rPr>
      <t xml:space="preserve"> 
RIESGOS DE </t>
    </r>
    <r>
      <rPr>
        <b/>
        <sz val="42"/>
        <rFont val="Arial Narrow"/>
        <family val="2"/>
      </rPr>
      <t>CORRUPCIÓN</t>
    </r>
    <r>
      <rPr>
        <b/>
        <sz val="48"/>
        <rFont val="Arial Narrow"/>
        <family val="2"/>
      </rPr>
      <t xml:space="preserve"> - </t>
    </r>
    <r>
      <rPr>
        <b/>
        <sz val="36"/>
        <rFont val="Arial Narrow"/>
        <family val="2"/>
      </rPr>
      <t>SICOF</t>
    </r>
    <r>
      <rPr>
        <b/>
        <sz val="28"/>
        <rFont val="Arial Narrow"/>
        <family val="2"/>
      </rPr>
      <t xml:space="preserve">
</t>
    </r>
    <r>
      <rPr>
        <b/>
        <sz val="26"/>
        <rFont val="Arial Narrow"/>
        <family val="2"/>
      </rPr>
      <t>Opacidad - Fraude - Soborno</t>
    </r>
  </si>
  <si>
    <t>Código:</t>
  </si>
  <si>
    <t>DI-GRI-FT-04</t>
  </si>
  <si>
    <t xml:space="preserve">Versión: </t>
  </si>
  <si>
    <t>V1</t>
  </si>
  <si>
    <t xml:space="preserve">Diseño y Creación: </t>
  </si>
  <si>
    <r>
      <t xml:space="preserve">Oscar Eduardo Enciso Guzmán
</t>
    </r>
    <r>
      <rPr>
        <b/>
        <sz val="14"/>
        <rFont val="Arial Narrow"/>
        <family val="2"/>
      </rPr>
      <t>Líder Administración del Riesgo Institucional</t>
    </r>
  </si>
  <si>
    <t>Fecha de aprobación:</t>
  </si>
  <si>
    <t>Reviso:</t>
  </si>
  <si>
    <r>
      <t xml:space="preserve">Dra Gloria Libia Polania
</t>
    </r>
    <r>
      <rPr>
        <b/>
        <sz val="14"/>
        <rFont val="Arial Narrow"/>
        <family val="2"/>
      </rPr>
      <t xml:space="preserve">Jefe oficina Desarrollo Institucional </t>
    </r>
  </si>
  <si>
    <t xml:space="preserve">aprobo: </t>
  </si>
  <si>
    <r>
      <t xml:space="preserve">Comité SIAR 
</t>
    </r>
    <r>
      <rPr>
        <b/>
        <sz val="14"/>
        <rFont val="Arial Narrow"/>
        <family val="2"/>
      </rPr>
      <t>Subred Integrada de Servicios de Salud Sur E.S.E</t>
    </r>
  </si>
  <si>
    <t>TIPO DE PROCESO:</t>
  </si>
  <si>
    <t xml:space="preserve">MACRO PROCESOS </t>
  </si>
  <si>
    <t xml:space="preserve">PROCESO : </t>
  </si>
  <si>
    <t>TODOS LOS PROCESOS</t>
  </si>
  <si>
    <t>oeeg</t>
  </si>
  <si>
    <t xml:space="preserve">Luis Fernando Pineda Avila </t>
  </si>
  <si>
    <t xml:space="preserve">ENTIDAD: </t>
  </si>
  <si>
    <t>Subred Integrada de Servicios de Salud - Sur</t>
  </si>
  <si>
    <t>1 - Fase</t>
  </si>
  <si>
    <t>2 - Fase</t>
  </si>
  <si>
    <t>3 - Fase</t>
  </si>
  <si>
    <t xml:space="preserve">Autoridad y Responsabilidad </t>
  </si>
  <si>
    <t xml:space="preserve">3.  IDENTIFICACIÓN DE RIESGOS </t>
  </si>
  <si>
    <t>4.  EVALUACIÓN DE RIESGOS</t>
  </si>
  <si>
    <t xml:space="preserve">5.  ANALISIS DE CONTROLES </t>
  </si>
  <si>
    <t xml:space="preserve">6.  VALORACIÓN DEL RIESGO </t>
  </si>
  <si>
    <t xml:space="preserve">7.  PLAN DE ACCIÓN </t>
  </si>
  <si>
    <t>AUTOCONTROL</t>
  </si>
  <si>
    <t>TERCER ORDEN:  A CARGO DE CONTROL INTERNO 
Como evaluador independiente de la administración del riesgo, realizará el seguimiento anual  y/ o conforme al Programa Anual de Auditorias</t>
  </si>
  <si>
    <t>IDENTIFICACIÓN</t>
  </si>
  <si>
    <t>RIESGO ANTES DE CONTROLES / RIESGO INHERENTE</t>
  </si>
  <si>
    <t xml:space="preserve">ESTRUCTURA DEL CONTROL </t>
  </si>
  <si>
    <t xml:space="preserve">RIESGOS RESIDUAL </t>
  </si>
  <si>
    <t xml:space="preserve">8. SEGUIMIENTO </t>
  </si>
  <si>
    <t xml:space="preserve">Macro proceso </t>
  </si>
  <si>
    <t>No</t>
  </si>
  <si>
    <t xml:space="preserve">PROCESO </t>
  </si>
  <si>
    <t>OBJETIVO DEL PROCESO</t>
  </si>
  <si>
    <t>Tipo 
de Riesgo 
(Tipología)</t>
  </si>
  <si>
    <t xml:space="preserve">Impacto </t>
  </si>
  <si>
    <r>
      <t>Causa
Inmediata
(</t>
    </r>
    <r>
      <rPr>
        <sz val="14"/>
        <rFont val="Arial Narrow"/>
        <family val="2"/>
      </rPr>
      <t>iniciar con la palabra</t>
    </r>
    <r>
      <rPr>
        <b/>
        <sz val="14"/>
        <rFont val="Arial Narrow"/>
        <family val="2"/>
      </rPr>
      <t xml:space="preserve"> 
por, en)</t>
    </r>
  </si>
  <si>
    <r>
      <t>Causa
Raíz
(</t>
    </r>
    <r>
      <rPr>
        <sz val="14"/>
        <rFont val="Arial Narrow"/>
        <family val="2"/>
      </rPr>
      <t xml:space="preserve">iniciar con la palabra </t>
    </r>
    <r>
      <rPr>
        <b/>
        <sz val="14"/>
        <rFont val="Arial Narrow"/>
        <family val="2"/>
      </rPr>
      <t xml:space="preserve">
"debido a" "y")</t>
    </r>
  </si>
  <si>
    <t>Consecuencias</t>
  </si>
  <si>
    <r>
      <rPr>
        <b/>
        <sz val="16"/>
        <color theme="1"/>
        <rFont val="Arial Narrow"/>
        <family val="2"/>
      </rPr>
      <t>TIPO:</t>
    </r>
    <r>
      <rPr>
        <b/>
        <sz val="14"/>
        <color theme="0"/>
        <rFont val="Arial Narrow"/>
        <family val="2"/>
      </rPr>
      <t xml:space="preserve">
Interna / Externa 
del proceso
Interna / Externa 
de la Subred</t>
    </r>
  </si>
  <si>
    <t xml:space="preserve"> RIESGO</t>
  </si>
  <si>
    <t xml:space="preserve">Factor 
de Riesgo </t>
  </si>
  <si>
    <t xml:space="preserve">Clasificación
de Riesgo </t>
  </si>
  <si>
    <t xml:space="preserve">UBICACIÓN MAPA DE CALOR </t>
  </si>
  <si>
    <t xml:space="preserve">ANÁLISIS Y EVALUACIÓN DE CONTROLES PARA MITIGAR EL RIESGO </t>
  </si>
  <si>
    <t xml:space="preserve">DESPLAZAMIENTO MAPA DE CALOR </t>
  </si>
  <si>
    <t xml:space="preserve">1ra Linea de defensa </t>
  </si>
  <si>
    <t xml:space="preserve">2ra Linea de defensa </t>
  </si>
  <si>
    <t xml:space="preserve">ATRIBUTOS DE EFICIENCIA </t>
  </si>
  <si>
    <t xml:space="preserve">PROBABILIDAD </t>
  </si>
  <si>
    <t xml:space="preserve">IMPACTO </t>
  </si>
  <si>
    <t>RIESGO RESIDUAL
/ ZONA DE RIESGO</t>
  </si>
  <si>
    <t xml:space="preserve">TRATAMIENTO </t>
  </si>
  <si>
    <t xml:space="preserve">MAPA DE CALOR </t>
  </si>
  <si>
    <t xml:space="preserve">Estratégias para reducir el riesgo </t>
  </si>
  <si>
    <t xml:space="preserve">FRECUENCIA </t>
  </si>
  <si>
    <t>PROBABILIDAD</t>
  </si>
  <si>
    <t>IMPACTO</t>
  </si>
  <si>
    <t>RIESGO INHERENTE / ZONA DE RIESGO</t>
  </si>
  <si>
    <t>Descripcion 
del control</t>
  </si>
  <si>
    <t xml:space="preserve">AFECTACIÓN </t>
  </si>
  <si>
    <t xml:space="preserve">Cuantitativo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</si>
  <si>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</si>
  <si>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</si>
  <si>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Cualitativo </t>
  </si>
  <si>
    <t xml:space="preserve">Estructura del control </t>
  </si>
  <si>
    <t xml:space="preserve">Lider / Gestor del proceso </t>
  </si>
  <si>
    <r>
      <t xml:space="preserve">Vigencia:     </t>
    </r>
    <r>
      <rPr>
        <b/>
        <sz val="14"/>
        <color rgb="FF92D050"/>
        <rFont val="Arial Narrow"/>
        <family val="2"/>
      </rPr>
      <t>2023</t>
    </r>
  </si>
  <si>
    <t xml:space="preserve">Líder administración del Riesgo </t>
  </si>
  <si>
    <t xml:space="preserve">FRECUENCIA: ANUAL O DE ACUERDO A LO ESTABLECIDO EN EL PROGRAMA ANUAL DE AUDITORIAS </t>
  </si>
  <si>
    <t>TIPO</t>
  </si>
  <si>
    <t xml:space="preserve">IMPLEMENTACIÓN </t>
  </si>
  <si>
    <t xml:space="preserve">DOCUMENTACIÓN </t>
  </si>
  <si>
    <t xml:space="preserve">EVIDENCIA </t>
  </si>
  <si>
    <t xml:space="preserve">%
Probabilidad </t>
  </si>
  <si>
    <t xml:space="preserve">Probabilidad Residual 
Final </t>
  </si>
  <si>
    <t>%
Impacto</t>
  </si>
  <si>
    <t xml:space="preserve">Impacto 
Residual 
Final </t>
  </si>
  <si>
    <t>Plan de accion referido a la opcion: "REDUCIR"</t>
  </si>
  <si>
    <t xml:space="preserve">Contingencia en caso
 de materialización </t>
  </si>
  <si>
    <t>Fecha</t>
  </si>
  <si>
    <t>Verificación de Controles</t>
  </si>
  <si>
    <t>Verificacion de plan de Acción</t>
  </si>
  <si>
    <t>Materialización</t>
  </si>
  <si>
    <t xml:space="preserve">Verificación de Indicadores </t>
  </si>
  <si>
    <t>Observaciones</t>
  </si>
  <si>
    <t>Afectación</t>
  </si>
  <si>
    <t xml:space="preserve">Preventivo </t>
  </si>
  <si>
    <t>Detectivo</t>
  </si>
  <si>
    <t>Correctivo</t>
  </si>
  <si>
    <t>Automático</t>
  </si>
  <si>
    <t xml:space="preserve">Manual </t>
  </si>
  <si>
    <t xml:space="preserve">Documentado </t>
  </si>
  <si>
    <t xml:space="preserve">Sin documentar </t>
  </si>
  <si>
    <t xml:space="preserve">Continua </t>
  </si>
  <si>
    <t>Aleatoria</t>
  </si>
  <si>
    <t>Con registro</t>
  </si>
  <si>
    <t xml:space="preserve">Sin registro </t>
  </si>
  <si>
    <t xml:space="preserve">Actividad 
de Control </t>
  </si>
  <si>
    <t>Frecuencia</t>
  </si>
  <si>
    <t xml:space="preserve">Soportes </t>
  </si>
  <si>
    <t xml:space="preserve">Procesos y/o  Subprocesos responsables </t>
  </si>
  <si>
    <t>Responsable
Lider/gestor/
colaborador</t>
  </si>
  <si>
    <t>Eficiencia del Control</t>
  </si>
  <si>
    <t>Trimestre</t>
  </si>
  <si>
    <t xml:space="preserve">Trimestre </t>
  </si>
  <si>
    <t xml:space="preserve">Semestral </t>
  </si>
  <si>
    <t>SI</t>
  </si>
  <si>
    <t>NO</t>
  </si>
  <si>
    <t xml:space="preserve">CON </t>
  </si>
  <si>
    <t xml:space="preserve">ALE </t>
  </si>
  <si>
    <t>La matriz Institucional de riesgo inherente y residual presenta en el estado del proceso antes y después de aplicar los debidos controles</t>
  </si>
  <si>
    <t xml:space="preserve">Actividad a realizar </t>
  </si>
  <si>
    <t xml:space="preserve">Fecha de implementación </t>
  </si>
  <si>
    <t>Fecha de seguimiento</t>
  </si>
  <si>
    <t xml:space="preserve">Seguimiento </t>
  </si>
  <si>
    <t xml:space="preserve">Estado </t>
  </si>
  <si>
    <t xml:space="preserve">Plan de contingencia </t>
  </si>
  <si>
    <t xml:space="preserve">Proceso o subproceso responsable de la ejecucion del plan </t>
  </si>
  <si>
    <t xml:space="preserve">Profesional responsable de la ejecución </t>
  </si>
  <si>
    <t>IV</t>
  </si>
  <si>
    <t>FECHA</t>
  </si>
  <si>
    <t>EVALUACIÓN INTEGRAL  - CUMPLIMIENTO</t>
  </si>
  <si>
    <t>OBSERVACIONES</t>
  </si>
  <si>
    <t>RECOMENDACIONES</t>
  </si>
  <si>
    <t xml:space="preserve">Estratégico </t>
  </si>
  <si>
    <t>01. DIRECCIONAMIENTO ESTRATÉGICO Y DESARROLLO INSTITUCIONAL</t>
  </si>
  <si>
    <t>01. Diseñar y administrar políticas, lineamientos, directrices, planes, programas, proyectos mediante metodologías, análisis de información, estudios e investigaciones, seguimiento y asesoría técnica, con el fin de generar conocimiento para la toma de decisiones y contribuir al cumplimiento de metas, objetivos y misión de la entidad.</t>
  </si>
  <si>
    <t xml:space="preserve">Corrupción </t>
  </si>
  <si>
    <t>económica y reputacional</t>
  </si>
  <si>
    <t>por sanciones e investigaciones al recibir o solicitar dádivas, beneficios a nombre propio o de terceros por favorecimiento en la evaluación técnica de contratos de ventas de servicios de salud,</t>
  </si>
  <si>
    <t>debido a la omisión y/o modificación de los criterios habilitantes definidos en las tarifas a contratar del estudio de oferta y demanda,</t>
  </si>
  <si>
    <t>1.</t>
  </si>
  <si>
    <t>Investigaciones penales, fiscales, disciplinarias, procesos sancionatorios por parte de los organismos de control,</t>
  </si>
  <si>
    <t>INTERNA SUBRED</t>
  </si>
  <si>
    <t>Procesos</t>
  </si>
  <si>
    <t xml:space="preserve">Fraude Externo </t>
  </si>
  <si>
    <t>80%
Al menos 1 vez en el último año.</t>
  </si>
  <si>
    <t>12 - 19 (CORRUPCIÓN)</t>
  </si>
  <si>
    <t xml:space="preserve">1. El lider de mercadeo anualmente realiza el Plan de Ventas y  tarifas institucionales de acuerdo al estudio de costos e incrementos que por mormatividad establece las Entidades de control. </t>
  </si>
  <si>
    <t>Y</t>
  </si>
  <si>
    <t>N/A</t>
  </si>
  <si>
    <t>CON</t>
  </si>
  <si>
    <t>El lider de mercadeo anualmente realiza el Plan de Ventas teniendo en cuenta el costo institucional, la normatividad vigente del incremento de tarifas, caracterización de la población y la actualización del protafolio de servicios de salud.</t>
  </si>
  <si>
    <t xml:space="preserve">Anual </t>
  </si>
  <si>
    <t>1. Documento de Plan de Ventas, Tarifas e incrementos</t>
  </si>
  <si>
    <t>Mercadeo</t>
  </si>
  <si>
    <t>Luz Stella Muñoz Beltrán</t>
  </si>
  <si>
    <t>Reducir</t>
  </si>
  <si>
    <t xml:space="preserve">1. Plan de Ventas teniendo en cuenta el costo institucional, la normatividad vigente del incremento de tarifas, caracterización de la población y la actualización del protafolio de servicios de salud.
2. Presentación de las propuestas de sostenibilidad a Comité Directivo y Junta Directiva para su validación y aprobación con la cual se procede a la negociación con los diferentes pagadores en la etapa precontractual
3. Cronograma de seguimiento con los diferentes pagadores y trimestralmente realiza el seguimiento a la ejecución contractual con todos los procesos involucrados.
</t>
  </si>
  <si>
    <t>Lider Mercadeo</t>
  </si>
  <si>
    <t xml:space="preserve">Trimestral </t>
  </si>
  <si>
    <t xml:space="preserve">En ejecución </t>
  </si>
  <si>
    <t>1.El lider del proceso de Direccionamiento  Estratégico informa a través de oficio y por ORFEO a la Gerencia informando la presunción de favorecimiento a un tercero en la evaluación de criterios habilitantes para realizar seguimiento de los hechos. 
2. Ya recibido por la Gerencia, procede a realizar el seguimiento y remite junto con todos los documentos contractuales al proceso de Juridica para que se ejecute lo pertinente.    
NOTA: 1,  En caso de que el hecho sea detectado durante el proceso de evaluación se comunica al proceso de Gerencia para que se reverse el proceso de Contratación.</t>
  </si>
  <si>
    <t>Luz Stella 
Muñoz Beltrán
Profesional Especializado</t>
  </si>
  <si>
    <t>Abr</t>
  </si>
  <si>
    <t>Jul</t>
  </si>
  <si>
    <t>Ago
Sep
Oct</t>
  </si>
  <si>
    <r>
      <t>La actividad de la primera línea de defensa (</t>
    </r>
    <r>
      <rPr>
        <b/>
        <sz val="14"/>
        <color rgb="FF00B050"/>
        <rFont val="Arial Narrow"/>
        <family val="2"/>
      </rPr>
      <t>seguimiento</t>
    </r>
    <r>
      <rPr>
        <b/>
        <sz val="14"/>
        <rFont val="Arial Narrow"/>
        <family val="2"/>
      </rPr>
      <t>) se encuentran en el aplicativo ALMERA.</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</si>
  <si>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t>
    </r>
  </si>
  <si>
    <t>la etapa precontractual de la negociación</t>
  </si>
  <si>
    <t>2.</t>
  </si>
  <si>
    <t>Pérdida de la credibilidad e imagen institucional e</t>
  </si>
  <si>
    <t xml:space="preserve">2. El lider de mercadeo realiza trimestralmente 
la presentación de las propuestas de sostenibilidad a Comité Directivo y Junta Directiva para su validación y aprobación con la cual se procede a la negociación con los diferentes pagadores en la etapa precontractual </t>
  </si>
  <si>
    <t xml:space="preserve">El lider de mercadeo realiza trimestralmente 
la presentación de las propuestas de sostenibilidad a Comité Directivo y Junta Directiva para su validación y aprobación con la cual se procede a la negociación con los diferentes pagadores en la etapa precontractual </t>
  </si>
  <si>
    <t>1. Presentaciones, Acuerdos Actas de Negociación</t>
  </si>
  <si>
    <t>y falencias en el seguimiento de la supervisión contractual</t>
  </si>
  <si>
    <t>3.</t>
  </si>
  <si>
    <t>incumplimiento de la Planeación Estratégica y Plan de Desarrollo Institucional.</t>
  </si>
  <si>
    <t>INTERNA PROCESO</t>
  </si>
  <si>
    <t>3. El lider de mercadeo trimestralmente con el cronograma realiza seguimiento a la ejecución de los contratos.</t>
  </si>
  <si>
    <t xml:space="preserve">El lider de mercadeo proyecta el cronograma de seguimiento con los diferentes pagadores y trimestralmente realiza el seguimiento a la ejecución contractual con todos los procesos involucrados. </t>
  </si>
  <si>
    <t>1. Actas de seguimiento contractual</t>
  </si>
  <si>
    <t>4.</t>
  </si>
  <si>
    <t>5.</t>
  </si>
  <si>
    <t xml:space="preserve">por sanciones e investigaciones al recibir o solicitar dádivas, beneficios a nombre propio o de terceros a favorecimiento en la evaluación técnica de contratos, </t>
  </si>
  <si>
    <t>debido a la omisión y modificación de los criterios habilitantes</t>
  </si>
  <si>
    <t>Pérdida en la calidad de bienes y servicios a contratar</t>
  </si>
  <si>
    <t>EXTERNA SUBRED</t>
  </si>
  <si>
    <t>Talento Humano</t>
  </si>
  <si>
    <t xml:space="preserve">Fraude Interno </t>
  </si>
  <si>
    <t>100%
Mas de 1 vez al año.</t>
  </si>
  <si>
    <t xml:space="preserve">1. El referente de Fondo DesarrolloLocal realiza mensualmente la verificación de los criterios habilitantes técnicos CO-CBS-FT-26,  de experiencia CO-CBS-FT-25 y evaluación económica CO-CBS-FT-24 en los formatos institucionales basados en el estudio de mercado realizado por el profesional de Contratación asignado para esta gestión  </t>
  </si>
  <si>
    <t xml:space="preserve">El referente de Fondo Desarrollo Local realiza mensualmente la verificación de los criterios habilitantes técnicos CO-CBS-FT-26,  de experiencia CO-CBS-FT-25 y evaluación económica CO-CBS-FT-24 en los formatos institucionales los firma con el suoervisor de los contratos,  basados en el  el estudio de mercado realizado por El profesional de Contratación asignado para esta gestión   </t>
  </si>
  <si>
    <t>1. correos 
verificación de los criterios habilitantes técnicos 
CO-CBS-FT-26,  
de experiencia CO-CBS-FT-25 y evaluación económica 
CO-CBS-FT-24</t>
  </si>
  <si>
    <t>Contratación
Fondo de Desarrollo Local</t>
  </si>
  <si>
    <t>Edna Maribel Jimenez Chaves
Referente de Fondo Desarrollo Local</t>
  </si>
  <si>
    <t xml:space="preserve">1. Realizar la verificación de los criterios habilitantes técnicos,  de experiencia  y evaluación económica  en los formatos institucionales  basados en el  el estudio de mercado realizado por el proceso de Contratación.
2.  Mensualmente se registra en la matriz financiera las novedades de los contratos de persona natural y juridica generados por cada uno de los convenios 
3. Consolidar en la matriz fisico financiera el control de la ejecución del convenio. </t>
  </si>
  <si>
    <t>Lider Fondo de Desarrollo Local 
y 
Profesional de Apoyo</t>
  </si>
  <si>
    <t>1. La Jefe de la Oficina de Desarrollo Institucional informa a través de oficio y por ORFEO al proceso de contratación comunicando la presunción de favorecimiento a un proveedor en la evaluación de criterios habilitantes para que realice el seguimiento de los hechos. 
2. Ya recibido por Contratación, procede a realizar el seguimiento y remite junto con todos los documentos contractuales al proceso de Juridica para que se ejecute lo pertinente.    
NOTA: 3.  En caso de que el hecho sea detectado durante el proceso de evaluación se comunica al proceso de contratación para que se reverse el proceso de adjudicación.
4. La  Jefe de la Oficina de Desarrollo Institucional asigna un nuevo evaluador de criterios habilitantes según el caso. 
4. Mensualmente se realizan seguimiento y control a la Matriz Fisico Financiera, con cada una de las Fcailitadoras que lideran los convenios.</t>
  </si>
  <si>
    <t>Oficina de Desarrollo Institucional
Contratación 
Juridica</t>
  </si>
  <si>
    <t>El profesional designado para cada caso</t>
  </si>
  <si>
    <t xml:space="preserve">e inadecuada supervisión. </t>
  </si>
  <si>
    <t>Mayores costos para la adquisicion de bienes y servicios a contratar</t>
  </si>
  <si>
    <t xml:space="preserve">2. El profesional de Apoyo mensualmente registra en la matriz financiera las novedades de los contratos de persona natural y juridica generados por cada uno de los convenios </t>
  </si>
  <si>
    <t xml:space="preserve">El profesional de Apoyo mensualmente registra en la matriz financiera las novedades de los contratos de persona natural y juridica generados por cada uno de los convenios </t>
  </si>
  <si>
    <t xml:space="preserve">1. Matriz Financiera </t>
  </si>
  <si>
    <t>Fondo de Desarrollo Local</t>
  </si>
  <si>
    <t>Jackson Ramírez
Jairo Garcia
Profesionales de Apoyo</t>
  </si>
  <si>
    <t>Investigación y sanciones de todo tipo</t>
  </si>
  <si>
    <t>3. Las facilitadoras mensualmente registran en la matriz fisico financiera, el control del presupuesto del convenio a fin de conocer los valores de cada componente.</t>
  </si>
  <si>
    <t xml:space="preserve">Las facilitadoras mensualmente registran en la matriz fisico financierael control de la ejecución del convenio y el profesional de apoyo consolida las matrices </t>
  </si>
  <si>
    <t>1. Matriz Fisico Financiera</t>
  </si>
  <si>
    <t>Jackson Ramírez
Profesionales de Apoyo</t>
  </si>
  <si>
    <t>Pérdida de credibilidad</t>
  </si>
  <si>
    <t>Investigación por parte de entes de control</t>
  </si>
  <si>
    <t xml:space="preserve">02. GESTIÓN JURÍDICA </t>
  </si>
  <si>
    <t>02. Asesorar y ejercer la defensa jurídica de la Entidad, representándola judicial y extrajudicialmente en los procesos y demás acciones legales que se instauren en su contra o que ésta deba promover de conformidad con los lineamientos legales, direccionados en la prevención del daño antijuridico.</t>
  </si>
  <si>
    <t xml:space="preserve">por emisión de conceptos jurídicos ajustados a intereses propios o de un tercero,
</t>
  </si>
  <si>
    <t>debido a conflictos de interes y</t>
  </si>
  <si>
    <t xml:space="preserve">Pérdida de recursos económicos </t>
  </si>
  <si>
    <t>Ejecución y administración de procesos</t>
  </si>
  <si>
    <t>40%
Al menos 1 vez en los últimos 5 años.</t>
  </si>
  <si>
    <t>1. El jefe de la Oficina Jurídica gestiona mensualmente socilaizaciones sobre la misionalidad de la oficina y los controles de legalidad frente a los requerimintos internos y externos, para promover la integridad en las actuaciones de los colaboradores.</t>
  </si>
  <si>
    <t>El jefe de la Oficina Jurídica en reuniones de oficina gestiona socilaizaciones sobre la misionalidad de la oficina y los controles de legalidad frente a los requerimintos internos y externos, para promover la integridad en las actuaciones de los colaboradores</t>
  </si>
  <si>
    <t>1.  Actas de Reunión
2. Correos Electrónicos</t>
  </si>
  <si>
    <t>Gestión jurídica</t>
  </si>
  <si>
    <t>Victor Castellanos
Profesional Administrativo</t>
  </si>
  <si>
    <t>1. Realización de reuniones mensuales de Oficina en la que se hace seguimiento a la gestión realizada por cada colaborador frente a las obligaciones y funciones definidas.</t>
  </si>
  <si>
    <t>Jefe Oficina Jurídica</t>
  </si>
  <si>
    <t xml:space="preserve">1. Iniciar el proceso de modificación y/o derogación del concepto jurídico emitido para que se encuentre  ajustado a la normatividad. 
2. identificar el colaborador y las causas que ocasionaron la posible afectación economica y/o reputacional.  
3. Realizar las investigaciones pertinentes contempladas en la LEY 1952 DE 2019. </t>
  </si>
  <si>
    <t>Gestión Jurídica</t>
  </si>
  <si>
    <t>Jefe de la Oficina Jurídica</t>
  </si>
  <si>
    <t>falta de controles de legalidad.</t>
  </si>
  <si>
    <t>investigaciones legales de todo tipo</t>
  </si>
  <si>
    <t>2. El jefe de la Oficina Jurídica realiza seguimiento permanente a las actuaciones de los colaboradores frente a los requerimintos internos y externos, para garantizar la legalidad de los conceptos jurídicos.</t>
  </si>
  <si>
    <t>El jefe de la Oficina Jurídica realiza seguimiento a las actuaciones de los colaboradores frente a los requerimintos internos y externos, para garantizar la legalidad de los conceptos jurídicos.</t>
  </si>
  <si>
    <t>Diaria</t>
  </si>
  <si>
    <t>1. Actas de Reunión
2. Correos Electrónicos
3. Orfeo</t>
  </si>
  <si>
    <t xml:space="preserve">03. COMUNICACIÓN ESTRATÉGICA </t>
  </si>
  <si>
    <t>03. Desarrollar una cultura de la comunicación fundamentada en la información, el control y la evaluación, para la toma de decisiones y la mejora continua, implementando mecanismos de comunicación efectivos que permitan la correcta operación interna a través de los flujos de comunicación establecidos por la institución; en el marco de la transparencia y del derecho de acceso a la información pública, que fortalezca la comunicación y el diálogo con los grupos de Valor</t>
  </si>
  <si>
    <t>reputacional y económica</t>
  </si>
  <si>
    <t>por entregar dádiva o beneficio a medios de comunicación,</t>
  </si>
  <si>
    <t>debido a falta de información en los canales de comunicación de la Subred Sur,</t>
  </si>
  <si>
    <t>Perdida de credibilidad</t>
  </si>
  <si>
    <t>EXTERNA PROCESO</t>
  </si>
  <si>
    <t>20%
No se a presentado en los últimos 5 años.</t>
  </si>
  <si>
    <t>1. El profesional especializado de comunicación interna consolida semanalmente en la matriz de canales internos de comunicación la información que se publica a través de los distintos canales, con el objetivo de tener el registro actualizado sobre los eventos y actividades que tienen lugar en la Subred Sur y poder compartirla con los medios de comunicación externos en caso de que la información tenga impacto fuera de la institución.  En caso de que se presente una situación que no quede registrada en la matriz, se debe generar un nuevo documento (Boletín o comunicado de prensa) para informar acerca de la situación negativa que se presente.</t>
  </si>
  <si>
    <t>El profesional especializado de comunicación interna consolida la información para compartir con medios de comunicación en caso de que sea de impacto fuera de la institución.</t>
  </si>
  <si>
    <t>1. Matriz de canales internos de comunicación.
2. Boletín de prensa.</t>
  </si>
  <si>
    <t>Comunicación Interna
Comunicación Externa</t>
  </si>
  <si>
    <t>Jenifer Rubiano Sanchez
Profesional Especializado</t>
  </si>
  <si>
    <t xml:space="preserve">1. Consolidación de base de datos de medios masivos y comunitarios de comunicación. 
2.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
</t>
  </si>
  <si>
    <t>Jenifer Cardona
(Profesional especializado)
Jenifer Rubiano
(Referente comunicación interna)
Anderson Patiño
(Referente comunicación externa)</t>
  </si>
  <si>
    <t xml:space="preserve">Se conforma un equipo de crisis, el cual es un grupo de colaboradores de la Entidad que se encargará de tomar decisiones o medidas para enfrentar los momentos de crisis. Su activación es de carácter inmediato cuando se identifique la crisis o cuando exista la posibilidad de que ella se presente.
Este equipo debe estar liderado por el Gerente, la Oficina Asesora de Comunicaciones y por las personas que lideren el proceso responsable de la crisis generada.
Para el caso de la Subred Integrada de Servicios de Salud Sur E.S.E., por ser una Entidad adscrita a la Secretaría Distrital de Salud, este equipo debe estar articulado y vinculado con el secretario de Salud y con su Oficina Asesora de Comunicaciones.
El equipo de crisis puede vincular o invitar a funcionarios o expertos que permitan buscar una salida beneficiosa para afrontar estos momentos de crisis.
Las funciones de los integrantes son:
GERENCIA 
Su función dentro del equipo será la de tomar las decisiones finales, dar línea definitiva frente a las acciones a tomar, avalar vocería, boletines o comunicados, así como avalar estrategias y medidas para mitigar posibles crisis.
OFICINA ASESORA DE COMUNICACIONES DE LA SUBRED SUR 
• Identifica la crisis. 
• Establece comunicación con el equipo de crisis.
• Identifica la fase en la que se encuentra la crisis. 
• Toma acciones de prevención, en pro de cuidar la imagen de la Institución.
• Plantea al equipo posibles salidas. 
• Redacta boletines o comunicados. 
• Prepara a los voceros. 
• Convoca medios de comunicación (si aplica). 
• Monitoreo de medios antes, durante y después de la crisis. 
• Diseñar estrategias comunicativas que permitan reconstruir la imagen y la confianza. 
SUBGERENTE DE SERVICIOS DE SALUD Y/O SUBGERENTE ADMINISTRATIVO Y FINANCIERO
Las posibles crisis se desatan desde lo administrativo o lo asistencial, por eso es fundamental que estas dos subgerencias sean actores activos dentro del equipo. 
Su función dentro del equipo es el de brindar la asesoría técnica que permita aclarar, solucionar o entregar una comunicación adecuada para afrontar el momento de crisis.
SECRETARIO DE SALUD Y/O OFICINA ASESORA DE COMUNICACIONES DE LA SECRETARÍA DISTRITAL DE SALUD
Dependiendo la gravedad del momento de crisis y sus incidencias frente a la imagen distrital del sector Salud, se debe solicitar, informar, invitar e incluir en el equipo a la Secretaría Distrital de Salud o de la Oficina Asesora de Comunicaciones, quienes tendrán la responsabilidad de entregar instrucciones o dar línea de cómo se debe manejar y afrontar este momento de crisis.
Es importante resaltar, que se debe definir la situación de crisis y revisar cada una de sus fases, dando tratamiento de acuerdo a la situación que se esté presentando. 
Precisamente, mediante un adecuado flujo de comunicación de crisis se busca mitigar los posibles impactos generados por estos episodios, brindando herramientas para que los colaboradores involucrados sepan cómo actuar para superarla.
Un mal manejo de una crisis genera un efecto bolo de nieve que perjudica el trabajo de la Institución y pueden generar rumores e informaciones tergiversadas que se desprenden del hecho original y que llevarían a una situación aún más compleja. 
Se precisa de un trabajo coordinado y articulado para minimizar el impacto de las informaciones negativas que repercutan en los colaboradores y trasciendan a la comunidad y a los usuarios.
FASES DE UNA SITUACIÓN DE CRISIS
FASE PREVENTIVA 
En esta fase debemos Identificar y detectar señales que permitan anticiparnos a una posible crisis. Adelantarnos significaría una ventaja grande para plantear una estrategia de cara a la futura situación adversa. Además, frenaría una posible incertidumbre entre los colaboradores. 
Por eso, es importante prender las alertas y estar al tanto de lo que se habla, no solo en el interior de las Unidades de Servicios de Salud, sino lo que se habla y comenta en medios de comunicación y redes sociales. 
Plataformas como Twitter o Facebook están cargadas de información, sentimientos y noticias, que pueden desatar una posible crisis.
Es por esto que la Oficina Asesora de Comunicaciones de la Subred Sur, debe garantizar el monitoreo de medios de comunicación para estar al tanto de la opinión pública y de las situaciones que puedan afectarnos y que puedan provocar un momento de crisis. El equipo de comunicaciones cuenta con turnos de disponibilidades los fines de semana, lo cual nos permite identificar a tiempo cualquier novedad relacionada con la Institución. 
Durante esta etapa, resulta fundamental escoger y preparar voceros institucionales que puedan dar respuesta oportuna y asertiva a una posible situación de crisis. De igual forma, la Oficina Asesora de Comunicaciones cuenta con una matriz de medios de comunicación masivos y locales, que contribuye a tener una buena relación con los periodistas, aspecto fundamental a la hora de dar una respuesta oportuna a un momento de crisis. 
FASE REACTIVA
En esta fase se debe hacer frente y manejo a la crisis:
Procedimiento
1. La Gerencia de la Subred Sur con la asesoría de su equipo directivo (si así lo considera), la Oficina Asesora de Comunicaciones de la Subred y la Secretaría Distrital de Salud, serán los encargados de unificar criterios, asignar responsabilidades, así como valorar el nivel de crisis. 
2. La gerencia, en conjunto con la Oficina Asesora de Comunicaciones, definirá las estrategias a seguir para el manejo con los medios de comunicación a través de comunicados, boletines de prensa, vocero institucional, y si fuese necesario, se citará a una rueda de prensa y nunca se atenderá a los medios por separado, esto para lograr una información unificada y no dar lugar a especulaciones.
FASE EVALUATIVA Y DE RECUPERACIÓN
3. En esta etapa se pretende despejar todas las dudas frente al funcionamiento de la Subred Sur. 
- Primero se debe determinar la gravedad de las repercusiones y afectaciones.
- Segundo se deben realizar las acciones correctivas necesarias.
- Tercera se debe hacer un plan de mejoramiento de imagen, que permita realizar correcciones frente a la crisis y los daños ocasionados; identificando los casos de éxito para que, desde la Oficina Asesora de Comunicaciones, se realice una estrategia de divulgación.
A la par con esta fase, se debe realizar el capítulo de lecciones aprendidas, en la que todas las partes relacionadas con la crisis entreguen su punto de vista y evaluación autocrítica frente a lo sucedido. 
</t>
  </si>
  <si>
    <t>Isleny Ospina Marulanda
Jefe Oficina Asesora de Comunicaciones</t>
  </si>
  <si>
    <t>no reportar las noticias negativas encontradas en los monitoreos y</t>
  </si>
  <si>
    <t>Investigaciones por parte del ente de control</t>
  </si>
  <si>
    <t>2. El profesional especializado de comunicación externa consolida en la matriz de monitoreo de medios masivos y comunitarios de comunicación la información registrada por el personal disponible del monitoreo semanal las evidencias de los impactos positivos y negativos e informa de inmediato la ocurrencia de impactos negativos que puedan generar afectación importante en la reputación institucional. En caso de que se presente una situación negativa de alto impacto se debe generar comunicado de prensa y de ser necesario se debe organizar una rueda de prensa.</t>
  </si>
  <si>
    <t>El profesional especializado de comunicación externa monitorea y consolida la información con impactos positivos y negativos en medios de comunicación.</t>
  </si>
  <si>
    <t>1. Matriz de monitoreo de medios masivos de comunicación
2. Matriz de monitoreo de medios comunitarios de comunicación</t>
  </si>
  <si>
    <t>no responder a las solicitudes de los medios de comunicación.</t>
  </si>
  <si>
    <t>Deterioro de la imagen institucional</t>
  </si>
  <si>
    <t>3. El profesional especializado de comunicación externa redacta los boletines o comunicados de prensa para informar a los medios externos sobre las noticias y actividades que se generan en la Subred Sur. Documento: PECO. Si la noticia que se presenta lo requiere se organiza una rueda de prensa para suministrar información a los medios de comunicación.</t>
  </si>
  <si>
    <t>El profesional especializado de comunicación externa redacta boletines o comunicados de prensa con información relevante de la Entidad.</t>
  </si>
  <si>
    <t>1. Boletín 
2. Comunicado oficial</t>
  </si>
  <si>
    <t xml:space="preserve">
Comunicación Externa</t>
  </si>
  <si>
    <t>05. PARTICIPACIÓN COMUNITARIA Y SERVICIO AL CIUDADANO</t>
  </si>
  <si>
    <t>05. 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t>
  </si>
  <si>
    <t>económica</t>
  </si>
  <si>
    <t>por obstaculizar la gestión de la  veedurías ciudadanas para obtener beneficio a nombre propio, de terceros y/o conflictos de interés,</t>
  </si>
  <si>
    <t xml:space="preserve">debido a la falta de asistencia técnica por parte de los profesionales de Participación Comunitaria </t>
  </si>
  <si>
    <t>impedimento de la veeduría en  su roll de seguimiento preventivo  a posibles actos de  corrupciòn, como   forma de participación ciudadana y  herramienta de vigilancia y control social de la ciudadanía sobre el Estado</t>
  </si>
  <si>
    <t>60%
Al menos 1 vez en los últimos 2 años.</t>
  </si>
  <si>
    <t>1. El referente del subproceso de participación comunitaria trimestralmente garantiza las acciones de asistencia técnica para el correcto funcionamiento de las veedurias ciudadanas.</t>
  </si>
  <si>
    <t>El referente del subproceso de participación comunitaria garantiza las acciones de asistencia técnica para la presentación pública del proyecto, conformación, ejercicio y cierre de la veeduria.</t>
  </si>
  <si>
    <t>1. Actas de presentación pública, convocatoria, conformación, ejercicio y cierre de las veedurias.</t>
  </si>
  <si>
    <t xml:space="preserve">participacipación comunitaria </t>
  </si>
  <si>
    <t>Yeni Liced Rios Olarte
Profesional Especializada</t>
  </si>
  <si>
    <t>1. Seguimiento periodico a las acciones del ejercicio de control social por parte de las veedurias ciudadanas, mediante el Informe de Control Social</t>
  </si>
  <si>
    <t>YENI LICED RIOS OLARTE
Profesional Especializada</t>
  </si>
  <si>
    <t xml:space="preserve">1. Se informará a la Veeduria Distrital la materialización del riesgo para adelantar las acciones corespondientes ante los demás entes de control.
2. Fortalecer la veeduría y generar acciones para restablecimiento de la misma, mientras el proyecto se encuentre en ejecución. </t>
  </si>
  <si>
    <t>Participación Comunitaria y Servicio al Ciudadano</t>
  </si>
  <si>
    <t>Andrea López Guerrero
Jefe Oficina Participación Comunitaria y Servicio al Ciudadano.</t>
  </si>
  <si>
    <t>y deficiente gestión a los compromisos</t>
  </si>
  <si>
    <t xml:space="preserve">afectación de la imagen institucional por  presunta falta de transparecia </t>
  </si>
  <si>
    <t>2. El referente de participacion comunitaria trimestralmente identifica, registra y canaliza las necesidades y compromisos de la veeduria en la plataforma colibrì y propicia los espacios para socializar las respuestas.</t>
  </si>
  <si>
    <t>El referente de participacion comunitaria identifica, registra y canaliza las necesidades y compromisos de la veeduria en la plataforma colibrì y propicia los espacios para socializar las respuestas.</t>
  </si>
  <si>
    <t>1. Registro plataforma Colibri de la veeduria distrital
2. Matriz de necesidades de veeduria</t>
  </si>
  <si>
    <t>06. GESTIÓN DE LA INFORMACIÓN TIC</t>
  </si>
  <si>
    <t>06. Gestionar Las Necesidades Tics (Soporte, Plataforma Tecnológica, Sistemas de Información y Seguridad de la Información) y de la gestión de Información de la Subred en cumplimiento de la normatividad vigente mediante la implementación de estrategias que conlleven a garantizar la integridad, disponibilidad, confidencialidad y conservación de la información.</t>
  </si>
  <si>
    <t>por uso indebido (alteración, sustracción) de la información clasificada y reservada, para beneficio propio, de un tercero y/o conflicto de interés,</t>
  </si>
  <si>
    <t>a falta de controles efectivos de seguridad de la información.</t>
  </si>
  <si>
    <t>Perdida información sensible</t>
  </si>
  <si>
    <t xml:space="preserve">Tecnología </t>
  </si>
  <si>
    <t xml:space="preserve">Fallas Tecnológicas </t>
  </si>
  <si>
    <t>1. El subproceso de infraestructura realiza la implementacion de politicas (controles) a nivel de directorio activo y se ejecuta mensualmente con el objetivo de mitigar los ataques externos</t>
  </si>
  <si>
    <t>El subproceso de infraestructura realiza la implementacion de politicas (controles) a nivel de directorio activo y se ejecuta de manera automatica de acuerdo a la necesidad, generando un informe trimestral de su ejecucion</t>
  </si>
  <si>
    <t xml:space="preserve">1. Informe de ejecucion trimestral
2. Pantallazos de evidencia </t>
  </si>
  <si>
    <t>Gestion de la Infomaciòn TICS</t>
  </si>
  <si>
    <t>Andres Cubillos - Prof. Esp. Seguridad Informatica</t>
  </si>
  <si>
    <t>Fortalecer la cultura del usuario en seguridad digital, informática e información para los procesos administrativo:
1.  Definir las estrategias
2. Socializar
3. Implementar las estrategias  
4. Mostrar Resultados 
5. Tomar acciones de mejora de las brechas encontradas</t>
  </si>
  <si>
    <t>Andres Cubillos</t>
  </si>
  <si>
    <t>1. Identificar el tipo de ataque
2. Identificar el activo de informacion afectado
3. Implementar controles correctivos
4. Seguimiento al ataque presentado
5. Documentar el ataque presentado
6. Reportar a la oficina control interno discipinario, control interno y/o Juridica para adelantar la acciones necesarias en contra de los funcionarios involucrados en el acto de corrupcion</t>
  </si>
  <si>
    <t>Gestion De la Informacion TICS</t>
  </si>
  <si>
    <t>Jefe Oficina
Diana Ussa</t>
  </si>
  <si>
    <t>Afectacion económica y reputacional</t>
  </si>
  <si>
    <t>2. El subproceso de infraestructura realiza la implementacion de politicas (controles) a nivel de dispositivos de seguridad perimetral (Firewall) y se ejecuta mensualmente con el objetivo de mitigar los ataques externos</t>
  </si>
  <si>
    <t>El subproceso de infraestructura realiza la implementacion de politicas (controles) a nivel de dispositivos de seguridad perimetral (firewall) o y se ejecuta de manera automatica de acuerdo a la necesidad, generando un informe trimestral de su ejecucion</t>
  </si>
  <si>
    <t>07. GESTIÓN DEL CONOCIMIENTO</t>
  </si>
  <si>
    <t>07. Diseñar, implementar y ejecutar las acciones de docencia servicio, investigación e innovación, en mira de migrar hacia hospital universitario, para la generación, transformación, uso y transferencia del conocimiento, la gestión del capital intelectual, el apoyo en la formación del talento humano en salud y potencializar la capacidad competitiva de la subred sur.</t>
  </si>
  <si>
    <t xml:space="preserve">Fraude </t>
  </si>
  <si>
    <t>por prácticas de plagio en productos de investigación, innovación y producción académica, presentados en la Subred sur,</t>
  </si>
  <si>
    <t>debido a la falta de declaración de originalidad</t>
  </si>
  <si>
    <t>Afectación reputacional por prácticas de plagio</t>
  </si>
  <si>
    <t>1 - 5 (CORRUPCIÓN)</t>
  </si>
  <si>
    <t>1. El profesional Especializado del Subproceso de investigación e innovacion mensualmente revisa que cada autor firme la declaración de la originalidad de su escrito o documento académico, de investigación y/o innovación, para garantizar su autoría.</t>
  </si>
  <si>
    <t xml:space="preserve">El profesional supervisa que el autor de productos de investigación e innovación diligencie adecuadamente la declaración de originalidad. </t>
  </si>
  <si>
    <t>1. Declaración de originalidad diligenciada adecuadamente</t>
  </si>
  <si>
    <t>Subproceso de investigación e Innovación</t>
  </si>
  <si>
    <t>Carolina Gòmez
Profesional Especializada
Referente de investigación e innovación- Dr. Jose Eligio Páez</t>
  </si>
  <si>
    <t>1. Realizar un seguimiento mensual en el marco de las reuniones del Centro de Investigación para verificar que se estén cumpliendo los procesos relacionados con la recolección de este formato para cada investigación</t>
  </si>
  <si>
    <t>La líder del subproceso de investigación e innovación</t>
  </si>
  <si>
    <t>En caso de identificar plagio se realizarán los siguientes pasos: 
1. informar a la oficina jurídica para que analice posibles impactos de la situación
2. informar a la oficina de comunicaciones para dar un manejo adecuado a la información sobre la subred a nivel público
3. informar de la situaciòn a la institución educativa (si aplica) o a la oficina de contratación/talento humano
4. retirar el producto sospechoso de plagio de la ruta de investigación y notificar al Comité de ética de la situación para generar la suspensión de la investigación</t>
  </si>
  <si>
    <t>Líder del subproceso de Investigación e Innovación</t>
  </si>
  <si>
    <t xml:space="preserve">Jefe de la Oficina de Gestión del Conocimiento. </t>
  </si>
  <si>
    <t>y a deficiencias en la revisión de similitud de los productos escritos presentados al Centro de investigaciones.</t>
  </si>
  <si>
    <t>Posibilidad de sanciones e incursión en procesos penales y fiscales por citación y apropiación del trabajo con plagio por parte de la subred sur.</t>
  </si>
  <si>
    <t>2. El profesional Especializado del Subproceso de investigación e innovacion mensualmente revisa el porcentaje de similitud de los productos presentados en investigación e innovación, para garantizar su originalidad.</t>
  </si>
  <si>
    <t xml:space="preserve">El profesional especializado revisa el porcentaje de similitud de los productos académicos, de innovacion e investigación que se presentan a la subred sur a través de dos softwares diferentes y realiza un anàlisis de la información. </t>
  </si>
  <si>
    <t>1. Documento de análisis basado en el Informe del porcentaje de similitud identificado por el software antiplagio</t>
  </si>
  <si>
    <t>Misional</t>
  </si>
  <si>
    <t>08. GESTIÓN DE SERVICIOS AMBULATORIOS</t>
  </si>
  <si>
    <t>08. Brindar de manera oportuna, humanizada y con calidad la atencion en salud de los usuarios que demandan los servicios ambulatorios de la Subred Integrada de Servicios de Salud Sur, relacionada con medicina general, medicina especializada, salud oral y otros servicios de apoyo (trabajo social, psicologia, nutricion, vacunacion y enfermeria) con enfoque en gestión del riesgo.</t>
  </si>
  <si>
    <t xml:space="preserve">por sanciones e investigaciones al recibir o solicitar dádiva o beneficio a nombre propio o de terceros con el fin de contratar insumos medico quirúrgicos de odontología, </t>
  </si>
  <si>
    <t>debido a la no supervisión al contrato.</t>
  </si>
  <si>
    <t>1. Investigaciones y sanciones de todo tipo</t>
  </si>
  <si>
    <t>1. El Director Técnico de Servicios Ambulatorios  y el apoyo a la supervision ( líder de salud oral) de manera mensual realizan un informe de supervisión al contrato en mención  verificando cumplimiento de clausulas contractuales</t>
  </si>
  <si>
    <t xml:space="preserve"> El Director Técnico de Servicios Ambulatorios  y el apoyo a la supervision ( líder de salud oral) de manera mensual realizan un informe de supervisión al contrato en mención  verificando cumplimiento de clausulas contractuales</t>
  </si>
  <si>
    <t xml:space="preserve">1. Informe de supervision.        </t>
  </si>
  <si>
    <t>subproceso odontología general y especializada</t>
  </si>
  <si>
    <t>Monica Arboleda Rubiano/ referente Salud Oral</t>
  </si>
  <si>
    <t>El supervisor técnico del contrato ante novedades de entrega por parte del proveedor:
1. redistribuye los insumos requeridos por cada sede dando continuidad a la prestación del servicio
2. Ajusta inventarios al momento de la entrega total de lo definido en la orden de pedido</t>
  </si>
  <si>
    <t>Dra. Gloria Maritza Pinilla Pinilla- Director tecnico Servcios Ambulatorios 
Dra. Monica Arboleda Rubiano/ referente Salud Oral</t>
  </si>
  <si>
    <t xml:space="preserve">Apartir de la subcripcion del acta de inico </t>
  </si>
  <si>
    <t>1. Notificar a la segunda y tercera línea de defensa
2. Revisar y ajustar matriz de riesgos con énfasis en causas y actividades de control
3. Realizar seguimiento y monitoreo a ejecución de actividades de mejora</t>
  </si>
  <si>
    <t>Dirección de ambulatorios / subproceso odontología general y especializada</t>
  </si>
  <si>
    <t>Gloria Maritza Pinilla / Directora servicios ambulatorios / Monica Arboleda Rubiano/ referente Salud Oral</t>
  </si>
  <si>
    <t>2. Detrimento patrimonial</t>
  </si>
  <si>
    <t>2. Seguimiento trimestral  al proceso de facturacion  verificando la concordancia entre lo ejecutado con lo facturado. En caso de inconsistencia  se realizara ajuste al dato  con validacion de las  partes soportado en acta</t>
  </si>
  <si>
    <t>Seguimiento trimestral  al proceso de facturacion  verificando la concordancia entre lo ejecutado con lo facturado. En caso de inconsistencia  se realizara ajuste al dato  con validacion de las  partes soportado en acta</t>
  </si>
  <si>
    <t>1. Acta  de reunión de seguimiento con el proveedor y la supervisión técnica del contrato</t>
  </si>
  <si>
    <t xml:space="preserve"> Monica Arboleda Rubiano/ referente Salud Oral</t>
  </si>
  <si>
    <t xml:space="preserve">3. Perdida de confianza </t>
  </si>
  <si>
    <t>3. El líder del subproceso de medicoquirurgicos  trimestralmente  realiza ingreso de insumos medicoquirurgicos facturados en el período al módulo de dinamica, generando entradas para posterior emisión de certificados de pago la supervisión técnica</t>
  </si>
  <si>
    <t>El líder del subproceso de medicoquirurgicos  trimestralmente  realiza ingreso de insumos medicoquirurgicos facturados en el período al módulo de dinamica, generando entradas para posterior emisión de certificados de pago la supervisión técnica</t>
  </si>
  <si>
    <t>1. Documento de entradas de insumos al almacén</t>
  </si>
  <si>
    <t>subproceso de medicoquirúrgicos</t>
  </si>
  <si>
    <t>Estiven Pastor Merchan</t>
  </si>
  <si>
    <t xml:space="preserve">Soborno </t>
  </si>
  <si>
    <t>por sanciones y multas al recibir o solicitar cualquier dádiva o beneficio a nombre propio o de un tercero en el trámite de asignación de citas para la prestación de servicios de salud,</t>
  </si>
  <si>
    <t>debido a la falta de ética del colaborador,</t>
  </si>
  <si>
    <t>deterioro de la imagen de entidad, aumento de PQRS,</t>
  </si>
  <si>
    <t>1. La dirección de ambulatorios revisa mensualmente el comportamiento de la asignación de las agendas, en caso de desviación se notifica al jefe inmediato de facturación, PCSC y gestión del riesgo en salud(salud a mi vereda)</t>
  </si>
  <si>
    <t>La dirección de ambulatorios revisa mensualmente el comportamiento de la asignación de las agendas, en caso de desviación se notifica al jefe inmediato de facturación, PCSC y gestión del riesgo en salud(salud a mi vereda)</t>
  </si>
  <si>
    <t>1. Informe trimestral  de comportamiento de las agendas</t>
  </si>
  <si>
    <t>Dirección de Ambulatorios, líder facturación, gestión del riesgo en salud y participación comunitaria y servicio al ciudadano</t>
  </si>
  <si>
    <t>Gloria Maritza Pinilla
Líder de Proceso</t>
  </si>
  <si>
    <t xml:space="preserve">En caso de presentarsen desviaciones se notifica a:
1. líder del proceso 
2. los procesos de contratación, control interno disciplinario </t>
  </si>
  <si>
    <t>Directora de Proceso de gestión de ambulatorios</t>
  </si>
  <si>
    <t xml:space="preserve">Planeación </t>
  </si>
  <si>
    <t>1.Realizar mesa de trabajo de la 1a y 2a líneas de aseguramiento con el fin de registrar información en el módulo de materialización   aplicativo ALMERA
2.Complementar y ajustar la descripción de la actividad de control 1 "Informe trimestral de comportamiento de las agendas" con el registro detallado de las citas asignadas a nombre propio del colaborador
3.Complementar y ajustar la descripción de la actividad de control 2 acorde con la capacidad de respuesta de la primera línea en relación a versionar el procedimiento institucional de asignación de citas a nueva versión acorde a los perfiles de colaboradores que tienen autorización para asignar citas (compromiso de comité SIAR). Importante tener en cuenta el contenido del documento externo Manual de Citas.
4.Cuantificar el impacto económico de la materialización del riesgo en mesa de trabajo con el subproceso de mercadeo y los subprocesos que haya a lugar.
5.Realizar seguimiento telefónico de los usuarios a los que se les asignaron las citas reservadas previamente a nombre del colaborador, para identificar si se presentó beneficio propio o a un tercero y/o entrega de dádiva.
6.En el marco de la causa "debilidad en los puntos de control del sistema de información para los colaboradores autorizados para asignar citas", gestionar con el subproceso de TIC la creación de una alerta inmediata informando al correo de la dirección de ambulatorios en caso de evidenciar desviaciones durante el monitoreo mensual. Lo anterior respondería al ajuste que la 1a y 2a línea evidencia para el control #3
7.Mesa de trabajo interdisciplinaria de los procesos que son responsables del procedimiento de asignación de citas y los procesos de contratación y jurídica para definir manejo ante la reiterada identificación de 18 casos para el mes de septiembre relacionados con el riesgo.</t>
  </si>
  <si>
    <t>Directora de Proceso de Gestión de Ambulatorios</t>
  </si>
  <si>
    <t>Gloria Maritza Pinilla Directora servicios ambulatorios</t>
  </si>
  <si>
    <r>
      <t>La actividad de la primera línea de defensa (</t>
    </r>
    <r>
      <rPr>
        <b/>
        <sz val="14"/>
        <color rgb="FF00B050"/>
        <rFont val="Arial Narrow"/>
        <family val="2"/>
      </rPr>
      <t>seguimiento</t>
    </r>
    <r>
      <rPr>
        <b/>
        <sz val="14"/>
        <rFont val="Arial Narrow"/>
        <family val="2"/>
      </rPr>
      <t xml:space="preserve">) se encuentran en el aplicativo ALMERA.
Se estan haciendo las respectivas investigaciones </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</si>
  <si>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
Se estan haciendo las respectivas investigaciones</t>
    </r>
  </si>
  <si>
    <t>adherencia al procedimiento de asignación de citas y</t>
  </si>
  <si>
    <t>Descuentos de los pagadores por incumplimiento de indicadores de gestión
 aumento de frecuencia de uso de citas</t>
  </si>
  <si>
    <t>2. Los líderes de los procesos relacionados con la asignación de citas rgeneran espacios de socialización del procedimiento de asignación de citas según necesidad.</t>
  </si>
  <si>
    <t>Los líderes de los procesos relacionados con la asignación de citas generan espacios de socialización del procedimiento de asignación de citas según necesidad.</t>
  </si>
  <si>
    <t>1. Informe trimestral  de comportamiento de las agendas que incluye en caso de haberse presentado, la socialización del procedimiento de asignación de cita</t>
  </si>
  <si>
    <t>Líderes de procesos</t>
  </si>
  <si>
    <t>puntos de control del sistema de información relacionados con la frecuencia de uso de los servicios de salud.</t>
  </si>
  <si>
    <t>Utilizacion inadecuada del recurso humana</t>
  </si>
  <si>
    <t>3. La dirección de ambulatorios realiza semestralmente monitoreo de la utilización de los servicios por parte del usuario y del talento humnao,  y define  acciones ante las novedades que se presenten .</t>
  </si>
  <si>
    <t>La dirección de ambulatorios realiza semestralmente monitoreo de la utilización de los servicios por parte del usuario y del talento humnao,  y define  acciones ante las novedades que se presenten .</t>
  </si>
  <si>
    <t>Disminucion de la productividad</t>
  </si>
  <si>
    <t>Disminucion del rendimiento  del profesional del servicio</t>
  </si>
  <si>
    <t xml:space="preserve">09. GESTIÓN DE SERVICIOS HOSPITALARIOS </t>
  </si>
  <si>
    <t>09. Brindar una adecuada atención a los usuarios que requieren los servicios de internación y quirúrgicos acorde con el modelo de atención en salud, en el marco de una atención humanizada con criterios de oportunidad, accesibilidad, pertinencia y seguridad, brindando información clara que contribuya al restablecimiento de su salud, minimizando la ocurrencia del riesgo clínico durante la prestación del servicio.</t>
  </si>
  <si>
    <t>por certificar el pago al proveedor en beneficio propio o del tercero,</t>
  </si>
  <si>
    <t>debido a la inoportunidad y veracidad en la supervisión del contrato de alimentación en las unidades que presta el servicio de hospitalización.</t>
  </si>
  <si>
    <t>Hallazgos de auditorias internas o externas</t>
  </si>
  <si>
    <t xml:space="preserve">1. 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</si>
  <si>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</si>
  <si>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1. Acta  y lista de asistencia de mesa de trabajo mensual de la profesional en gestión administrativo en salud y el proveedor nutriser colombia sap que registra la actividad de control
2. Matriz mensual contrato control financiero mensual
</t>
  </si>
  <si>
    <t>Transversales Gestión de servicios hospitalarios</t>
  </si>
  <si>
    <t>Jenny Paola Hernández Moreno 
Profesional de apoyo 
Juliana Paris Guáqueta
Profesional de apoyo</t>
  </si>
  <si>
    <t xml:space="preserve">1. El director de servicios hospitalarios mensualmente realiza mesa de trabajo con el proveedor de Nutriser y la profesional de apoyo, para hacer seguimiento a la ejecución del contrato. </t>
  </si>
  <si>
    <t>Dirección de Hospitalarios</t>
  </si>
  <si>
    <t>Segundo trimestre</t>
  </si>
  <si>
    <t>mensual</t>
  </si>
  <si>
    <t>1. Notificación por parte de la dirección de hospitalarios y en espacios de alta gerencia de los hallazgos identificados
2. Definición de acciones correctivas y de mejora definidas por los procesos involucrados en el marco de las líneas de defensa
3. Aplicabilidad de lineamientos del Manual de Contratación de la entidad</t>
  </si>
  <si>
    <t>Dirección de Servicios Hospitalarios.</t>
  </si>
  <si>
    <t>Jenny Paola Hernández Moreno 
Héctor Javier Quiñones Albarracín</t>
  </si>
  <si>
    <t>Quejas</t>
  </si>
  <si>
    <t xml:space="preserve">2. 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
</t>
  </si>
  <si>
    <t>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t>
  </si>
  <si>
    <t>1. Certificación de factura
Conteo diario de dietas por unidad
Documentos de Proveedor</t>
  </si>
  <si>
    <t>Proceso de Gestión de los servicios hospitalarios</t>
  </si>
  <si>
    <t>Reclamos</t>
  </si>
  <si>
    <t>Investigaciones</t>
  </si>
  <si>
    <t>10. GESTIÓN DE SERVICIOS DE URGENCIAS</t>
  </si>
  <si>
    <t>10. Brindar de manera oportuna, segura, humanizada y con altos estándares de calidad la atención en salud de los usuarios que demandan la prestación de servicios de urgencias afín de estabilizar su condición clínica y definir la conducta pertinente en las Unidades de servicios de la Subred Integrada de Servicios de Salud Sur definidas para este fin</t>
  </si>
  <si>
    <t>por recibir, solicitar o beneficiarse a nombre propio o de terceros la certificación de horas adicionales no laboradas por el colaborador,</t>
  </si>
  <si>
    <t>debido a la inadecuada verificación de las horas programadas VS ejecutadas.</t>
  </si>
  <si>
    <t>Detrimento patrimonial</t>
  </si>
  <si>
    <t>1. 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</si>
  <si>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</si>
  <si>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1. Soporte de entrega de información por parte del supervisor a la dirección de urgencias ( correo electrónico).
2. Informe mensual de la dirección de urgencias de las horas ejecutadas por las actividades misionales de los colaboradores de los subprocesos.</t>
  </si>
  <si>
    <t>Dirección de Urgencias</t>
  </si>
  <si>
    <t xml:space="preserve">Angela Consuelo Ramírez Rincón
Profesional de apoyo </t>
  </si>
  <si>
    <t>1. Verificación mensual por parte del supervisor de los contratos del OPS  de la dirección de urgencias en el aplicativo SIASUR de las horas ejecutadas.</t>
  </si>
  <si>
    <t>Supervisor del contrato</t>
  </si>
  <si>
    <t>permanente</t>
  </si>
  <si>
    <t xml:space="preserve">1. Concertar con el contratista las horas no ejecutadas para la devolución del dinero </t>
  </si>
  <si>
    <t>Dirección de Urgencias y Supervisor del contrato</t>
  </si>
  <si>
    <t xml:space="preserve">Angela Consuelo Ramírez Rincón </t>
  </si>
  <si>
    <t xml:space="preserve">Deterioro de imagen </t>
  </si>
  <si>
    <t>2. 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</si>
  <si>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</si>
  <si>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1. Informe mensual de la dirección de urgencias de las horas ejecutadas por las actividades misionales de los colaboradores de los subprocesos.</t>
  </si>
  <si>
    <t>Angela Consuelo Ramírez Rincón
Profesional de apoyo</t>
  </si>
  <si>
    <t xml:space="preserve">Procesos judiciales </t>
  </si>
  <si>
    <t>3. Los  supervisores de los contratos de OPS de los colaboradores del proceso de la dirección de urgencias, trimestralmente capacitan sobre la política de integridad,-anticorrupcoón.antisoborno-conflictos de interés dando cobertura a los colaboradores antiguos y nuevos.</t>
  </si>
  <si>
    <t>ALE</t>
  </si>
  <si>
    <t>Los supervisores de los contratos de OPS de los colaboradores del proceso de la dirección de urgencias, trimestralmente capacitan sobre la política de integridad,-anticorrupcoón.antisoborno-conflictos de interés dando cobertura a los colaboradores antiguos y nuevos.</t>
  </si>
  <si>
    <t>1. Soporte de entrega de información por parte del supervisor a la dirección de urgencias ( correo electrónico).
2. Acta de reunión mensual con registro de la temática de la Politica de Integridad, la cobertura y el resultado del test y actividades acorde a desviaciones</t>
  </si>
  <si>
    <t>Edilma Galindo Castillo
Profesional de apoyo</t>
  </si>
  <si>
    <t>por aceptación de dádivas o cobro para beneficio a nombre propio o de terceros</t>
  </si>
  <si>
    <t>durante la prestación de servicio de transporte Asistencial en el marco del trámite de atención inicial de urgencias.</t>
  </si>
  <si>
    <t>Demandas</t>
  </si>
  <si>
    <t>1. El lider de APH, realizará mensualmente el registro fotográfico por parte del tecnólogo mecatronico al  interior de las móviles visualizando el logo del "El servicio de atención prehospitalaria no tiene costo para el usuario" y registrarlo en el informe mensual.</t>
  </si>
  <si>
    <t>El lider de APH, realizará mensualmente el registro fotográfico por parte del tecnólogo mecatronico al  interior de las móviles visualizando el logo del "El servicio de atención prehospitalaria no tiene costo para el usuario" y registrarlo en el informe mensual.</t>
  </si>
  <si>
    <t xml:space="preserve">1. Informe mensual con los respectivos soportes fotográficos </t>
  </si>
  <si>
    <t>Proceso de gestión de los servicios de urgencias/subproceso de APH</t>
  </si>
  <si>
    <t>Líder APH</t>
  </si>
  <si>
    <t>1. Lider del proceso de APH cita a reunión con el equipo
2. Campaña educativa
3. Notificación a proceso de contratación y jurídica</t>
  </si>
  <si>
    <t>líder del subproceso APH</t>
  </si>
  <si>
    <t>1. Lider del proceso de APH cita a reunión con el equipo
2. Notificación a proceso de contratación y jurídica</t>
  </si>
  <si>
    <t>Dirección de Urgencias 
y Líder Subproceso</t>
  </si>
  <si>
    <t>Marcela Rubiano</t>
  </si>
  <si>
    <t>Deterioro de imagen institucional</t>
  </si>
  <si>
    <t>2. El lider de  APH, gestionará la capacitación a los colaboradores del proceso en tema del código de integridad con frecuencia cuatrimestral, y en  caso que aplique al ingreso de  personal nuevo.</t>
  </si>
  <si>
    <t>El lider de  APH, gestionará la capacitación a los colaboradores del proceso en tema del código de integridad con frecuencia cuatrimestral, y en  caso que aplique al ingreso de  personal nuevo.</t>
  </si>
  <si>
    <t>2. Listado de asistencia, pre y post test de la capacitación en  Código de Integridad</t>
  </si>
  <si>
    <t>11. GESTIÓN DE SERVICIOS COMPLEMENTARIOS</t>
  </si>
  <si>
    <t>11. Prestar servicios de apoyo diagnóstico y terapéutico contribuyendo en la atención integral de los usuarios, acorde con el modelo de atención en salud humanizada con criterios de oportunidad, accesibilidad, pertinencia y seguridad buscando minimizar la materialización de riesgos clínicos.</t>
  </si>
  <si>
    <t>por perdida de medicamentos y dispositivos médicos en las farmacias intrahospitalarias de la entidad e insatisfacción y necesidad del usuario,</t>
  </si>
  <si>
    <t>debido a comportamientos no éticos de los profesionales de la salud.</t>
  </si>
  <si>
    <t xml:space="preserve">Perdidas economicas para la institución  </t>
  </si>
  <si>
    <t>1. El auxiliar de farmacia realiza conteo diario en la entrega de turno de los siguientes productos: medicamentos controlados, refrigerados y medicamentos y dispositivos medicos de alto valor; en las seis farmacias intrahopitalarias. Se registra en formato de entrega de turno del servicio farmacéutico</t>
  </si>
  <si>
    <t>El auxiliar de farmacia realiza conteo diario en trega de turno de los siguientes productos: medicameentos controlados, refrigerados y medicamentos y dispositivos medicos de alto valor; en las seis farmacias intrahopitalarias. Se registra en formato de entrega de turno del servicio farmacéutico</t>
  </si>
  <si>
    <t xml:space="preserve">1. Para los meses de abril y mayo se soporta con las planillas de entrega de turno en muestra de las seis farmacias.  
2. A partir de junio y hasta diciembre se entregara un informe de inventarios mensuales
</t>
  </si>
  <si>
    <t xml:space="preserve">Subproceso Farmacia  </t>
  </si>
  <si>
    <t>Francy Domínguez
Profesional de Apoyo</t>
  </si>
  <si>
    <t>1. En caso de desviación se documenta en acta la novedad y se notifica a la dirección de complementarios</t>
  </si>
  <si>
    <t>líder de farmacia</t>
  </si>
  <si>
    <t>inmediato a seguimiento</t>
  </si>
  <si>
    <t>1. Se notifica a la dicrección de complementarios 
2. A su vez a control interno disciplinario y contratación</t>
  </si>
  <si>
    <t>Subproceso de Farmacia</t>
  </si>
  <si>
    <t>Líder de farmacia</t>
  </si>
  <si>
    <t xml:space="preserve">investigaciones disciplinarias por parte de entes de control. </t>
  </si>
  <si>
    <t>Opacidad</t>
  </si>
  <si>
    <t>reputacional</t>
  </si>
  <si>
    <t>por desviación de recursos y conflicto de interés,</t>
  </si>
  <si>
    <t xml:space="preserve">debido a la revisión técnica del contrato de arrendamiento de un sistema de información para el servicio de radiología e imágenes diágnosticas </t>
  </si>
  <si>
    <t xml:space="preserve">Perdidas economicas para la institución </t>
  </si>
  <si>
    <t>1. La referente del subproceso de radiología avala mensualmente el informe de ejecución del contrato en mención, y realiza las observaciones pertinentes acorde a las novedades presentadas para posterior presentación de la factura</t>
  </si>
  <si>
    <t>La referente del subproceso de radiología avala mensualmente el informe de ejecución del contrato en mención, y realiza las observaciones pertinentes acorde a las novedades presentadas para posterior presentación de la factura</t>
  </si>
  <si>
    <t>1. Informe de novedades presentadas con la disponibilidad del SOFTWARE AQUILA que afecten la prestación del servicio de radiología e imágenes diagnosticas en la Subred Sur</t>
  </si>
  <si>
    <t>subproceso de radiología</t>
  </si>
  <si>
    <t>Catalina Infante
Profesional de Apoyo</t>
  </si>
  <si>
    <t>En caso de desviación se documenta en acta la novedad y se notifica a la dirección de complementarios y de sistemas de información-TIC</t>
  </si>
  <si>
    <t>líder de radiología</t>
  </si>
  <si>
    <t xml:space="preserve">1. Notificar a las líneas de aseguramiento
2. Revisar y ajustar causas y controles en la matriz de riesgos
3. Monitorear permanentemente las actividades del plan
</t>
  </si>
  <si>
    <t>Subproceso de Radiología</t>
  </si>
  <si>
    <t>Líder de radiología</t>
  </si>
  <si>
    <t xml:space="preserve">12. GESTIÓN DE RIESGO EN SALUD </t>
  </si>
  <si>
    <t>12. Disponer de un diagnostico de salud y calidad de vida actualizado de manera periódica, que permita definir las acciones en salud bajo el modelo de prestación de servicios que den respuesta a las necesidades y riesgos identificados a nivel individual, colectivo y poblacional, permitiendo así determinar la efectividad de las intervenciones realizadas a la comunidad usuaria de la Subred Sur.</t>
  </si>
  <si>
    <t>por sanciones e investigaciones al recibir dadivas o beneficiar a un tercero que acredita el incumplimiento de las normas sanitarias y condiciones de salubridad en el marco del trámite de concepto sanitario,</t>
  </si>
  <si>
    <t xml:space="preserve">debido a comportamientos no éticos de los profesionales durante la visitas de IVC realizadas por la entidad. </t>
  </si>
  <si>
    <t>Investigaciones de todo tipo</t>
  </si>
  <si>
    <t xml:space="preserve">1. Autocapacitación mediante la plataforma MAO en códigos de integridad y consecuencias legales de las acciones desarrolladas, por cada uno de los colaboradores nuevos que ingresan al proceso de GRS </t>
  </si>
  <si>
    <t xml:space="preserve">Autocapacitación mediante la plataforma MAO en códigos de integridad y consecuencias legales de las acciones desarrolladas, por cada uno de los colaboradores nuevos que ingresan al proceso de GRS </t>
  </si>
  <si>
    <t>1. Informe de resultados de la plataforma Mao con registro de indicador de cobertura y apropiación</t>
  </si>
  <si>
    <t>Proceso de Gestión del Riesgo en Salud
Subproceso de Plan Institucional de Capacitación</t>
  </si>
  <si>
    <t>Profesional de Apoyo de la Dirección de Gestión del Riesgo</t>
  </si>
  <si>
    <t>1. Convocar reunión con líderes del procesos para análisis del caso y abordaje con las áreas de acuerdo a competencia (dirección de contratación, dirección de talento humano, jurídica)
2. Socializar  los casos presentados, guardando la privacidad y confidencialidad, a los colaboradores priorizados para que se apropien como lecciones aprendidas que fortalezcan el compromiso personal en el marco de la política de integridad de la entidad.</t>
  </si>
  <si>
    <t>Dirección de gestión del riesgo en salud</t>
  </si>
  <si>
    <t>A partir de que los resultados del riesgo residual no muestren mitigación en la probalidad o impacto</t>
  </si>
  <si>
    <t>Convocar reunión con líderes del procesos para análisis del caso y abordaje con las áreas de acuerdo a competencia (dirección de contratación, dirección de talento humano, jurídica)
Adicionalmente se debe:
1. Informar a las autoridades de la ocurrencia del hecho de corrupción. 
2. Revisar el mapa de riesgos de corrupción, en particular, las causas, riesgos y controles. 
3. Verificar si se tomaron las acciones y se actualizó el mapa de riesgos de corrupción. 
4. Llevar a cabo un monitoreo permanente. 
La Oficina de Control Interno debe asegurar que los controles sean efectivos, le apunten al riesgo y estén funcionando en forma oportuna y efectiva.
5. Socializar  los casos presentados, guardando la privacidad y confidencialidad, a los colaboradores priorizados para que se apropien como lecciones aprendidas que fortalezcan el compromiso personal en el marco de la política de integridad de la entidad.</t>
  </si>
  <si>
    <t>Dirección de Gestión 
del Riesgo en Salud</t>
  </si>
  <si>
    <t>Lider de vigilancia en salud ambiental</t>
  </si>
  <si>
    <t xml:space="preserve">Afectación de la salud poblacional </t>
  </si>
  <si>
    <t xml:space="preserve">2. Los líderes operativos de la línea fiscalización sanitaria aplican mensualmente el procedimiento de control; en caso de desviación se realiza acción de mejora o correctiva. </t>
  </si>
  <si>
    <t xml:space="preserve">Los líderes operativos de la línea fiscalización sanitaria aplican mensualmente el procedimiento de control; en caso de desviación se realiza acción de mejora o correctiva. </t>
  </si>
  <si>
    <t>1. informe trimestral de los resultados del seguimiento retrospectivo que se realizo cada mes, informando el cumplimiento, las desviaciones y correspondientes acciones de mejora.</t>
  </si>
  <si>
    <t xml:space="preserve">Subproceso de Vigilancia en salud ambiental </t>
  </si>
  <si>
    <t xml:space="preserve">Deterioro de la imagen </t>
  </si>
  <si>
    <t>3. Preauditoría mensual retrospectiva de por líderes operativos que verifican que la información de la visita sea concordante con el lineamiento y la normatividad.</t>
  </si>
  <si>
    <t>Preauditoría mensual retrospectiva de por líderes operativos que verifican que la información de la visita sea concordante con el lineamiento y la normatividad.</t>
  </si>
  <si>
    <t>1. Acta general que describe los hallazgos de la preauditoría de cada uno de los meses del trimestre.</t>
  </si>
  <si>
    <t xml:space="preserve">Vigilancia en salud ambiental </t>
  </si>
  <si>
    <t>Lideres operativos de Vigilancia en salud ambiental</t>
  </si>
  <si>
    <t>apoyo</t>
  </si>
  <si>
    <t xml:space="preserve">13. GESTIÓN DE TALENTO HUMANO </t>
  </si>
  <si>
    <t>13. Identificar y gestionar las necesidades del talento humano, desde su planeación, ingreso, permanencia y desvinculación, que promuevan el mejoramiento de su calidad de vida y desarrollo de sus competencias, enfocadas a fortalecer la cultura de servicio humanizado y de mejoramiento continuo.</t>
  </si>
  <si>
    <t>por pagos de nómina no justificados para favorecer intereses propios o de terceros,</t>
  </si>
  <si>
    <t>debido a inexactitudes voluntarias en el registro y/o liquidación de novedades</t>
  </si>
  <si>
    <t>Entrega de nómina con posibilidad de registros erróneos que no corresponden a la realidad.</t>
  </si>
  <si>
    <t>6 - 11 (CORRUPCIÓN)</t>
  </si>
  <si>
    <t>1. El Técnico responsable de liquidación de nómina, quincenalmente verifica, valida y registra en el aplicativo las novedades presentadas en el periodo, para garantizar la liquidación correcta de la nómina.</t>
  </si>
  <si>
    <t xml:space="preserve">El Técnico responsable de liquidación de nómina, verifica, valida y registra en los cuadros de control (vacaciones, recargos, liquidaciones, primas, cesantías, etc.) y posteriormente en el aplicativo Dinámica Gerencial las novedades presentadas en el periodo por cada colaborador y genera una nómina preliminar.
</t>
  </si>
  <si>
    <t xml:space="preserve">Semanal </t>
  </si>
  <si>
    <t xml:space="preserve">1. Cuadros de control (vacaciones, recargos, liquidaciones, primas, cesantías, etc.) 
2. Nomina Preliminar
3. Novedades Aleatorias (recargos, vacaciones, incapacidades, liquidaciones, cooperativas, ingresos, retiros, situaciones administrativas etc.) revisadas con visto bueno del profesional del área.
</t>
  </si>
  <si>
    <t>Gestion de la remuneracion</t>
  </si>
  <si>
    <t>Jazmin Celis Martinez
Profesional Especializado II</t>
  </si>
  <si>
    <t>1. Capacitación de la politica de Integridad de la Subred Integrada de Servicios de Salud Sur E.S.E.  para interiorizar a los funcionarios de nomina los 4 componetes de  la politica ( Integridad, conflictos  de intereses, Antisoborno y anticorrupción), 
2. capacitación de la normatividad vigente en nomina y en procesos de la gestión de la remuneración</t>
  </si>
  <si>
    <t>Profesional de Integridad y  conflicto de intereses.</t>
  </si>
  <si>
    <t>Junio de 2023</t>
  </si>
  <si>
    <t>trimestral</t>
  </si>
  <si>
    <t>1. Realizar comunicación con el servidor al que se 1. pagó mayor valor: comunicarse con el servidor público de manera formal, para explicar la situación y expresarle la intención de recuperar los dineros pagados de más, proporcionando evidencia documental y cualquier otra información relevante que respalde la situación.
2. Conciliación: Se llega a una conciliación con los involucrados para resolver la situación. Explorando posibles soluciones, como acuerdos de pago, reembolsos parciales o ajustes en nómina.
3. Medios legales: Informar a la Oficina Jurídica y a la Oficina de Control Interno Disciplinario para adelantar el respectivo proceso contra los funcionarios involucrados en el hecho de corrupción, ante las instancias competentes, con el fin de tomar medidas legales y disciplinarias contra los responsables, de acuerdo con las políticas y procedimientos establecidos.
4. Coordinar con la Oficina jurídica y con las autoridades competentes para presentar las denuncias correspondientes y cooperar plenamente en el proceso judicial.
5. Seguimiento y registro: Mantener un registro detallado de todas las comunicaciones, acuerdos, actuaciones y acciones realizadas durante el proceso de conciliación y recuperación. Esto incluye mantener copias de correos electrónicos, registros contables y cualquier otra evidencia relevante. Un registro exhaustivo será útil para futuras referencias y para demostrar los esfuerzos realizados para recuperar los dineros.</t>
  </si>
  <si>
    <t>Doctor James Fernando Beltran Rodriguez - Director Operativo   William Gonzalez Crdenas - Profesional Universitario</t>
  </si>
  <si>
    <t>William Gonzalez Crdenas - Profesional Universitario
James Fernando Beltran Rodriguez
Diretor Operativo de Talento humano</t>
  </si>
  <si>
    <t>y falta de controles en la liquidación de nómina</t>
  </si>
  <si>
    <t>Detrimento patrimonial para la entidad</t>
  </si>
  <si>
    <t>2. El Profesional responsable del Subproceso de Gestión de la Remuneración, quincenalmente revisa y valida de manera aleatoria la liquidación de novedades que ingresan en medio Físico o magnético, verificando en Dinámica Gerencial que corresponda a lo reportado, para evitar inconsistencias en la nómina definitiva</t>
  </si>
  <si>
    <t>El Profesional responsable del subproceso Gestión de la Remuneración, revisa quincenalmente, de manera aleatoria en una hoja de trabajo, las novedades liquidadas en la nómina, para identificar posibles inconsistencias y solicitar los ajustes correspondientes, de ser necesarios.</t>
  </si>
  <si>
    <t>1. Nomina preliminar</t>
  </si>
  <si>
    <t>3. El Director de Gestión de Talento Humano de manera conjunta con el profesional responsable del Subproceso de Gestión de la Remuneración, verifica quincenalmente de manera aleatoria que las novedades presentadas correspondan a las liquidadas en Dinámica Gerencial, con el fin de controlar y supervisar que corresponda a lo reportado, para evitar inconsistencias en la nómina definitiva</t>
  </si>
  <si>
    <t>El Director de Talento Humano, realizará una segunda revisión por muestreo de la nómina de manera mensual</t>
  </si>
  <si>
    <t>1. Nomina definitiva</t>
  </si>
  <si>
    <t>14. GESTIÓN ADMINISTRATIVA</t>
  </si>
  <si>
    <t>14. Brindar de manera eficaz y oportuna los servicios requeridos desde el componente administrativo por los diferentes procesos de la subred sur, aportando al cumplimiento de la misionalidad institucional.</t>
  </si>
  <si>
    <t>por investigaciones y/o sanciones en la contratación de un bien o servicio a beneficio propio o de terceros,</t>
  </si>
  <si>
    <t>debido a la omisión o aplicación inadecuada de las normas, procesos y procedimientos de la ejecución de contratos</t>
  </si>
  <si>
    <t>Falta de credibilidad en la gestión institucional</t>
  </si>
  <si>
    <t>1. La Directora Administrativa en articulación con la Dirección de Talento Humano de manera trimestral realizará la socialización de la normatividad vigente relacionada con conflicto de intereses, así como el procedimiento interno para el manejo y declaración de conflictos de interés, con el objetivo de realizar la medición de los conceptos adquiridos y tomar acciones frente a las desviaciones encontradas</t>
  </si>
  <si>
    <t>Programar las capacitaciones o socializaciones con periodicidad trimestral de los temas  conflicto de intereses, así como el procedimiento interno para el manejo y declaración de conflictos de interés a los supervisores de contratos de la Dirección Administrativa y realizar la medición de los conceptos adquiridos</t>
  </si>
  <si>
    <t>1. Presentacación
2. Acta y listado de asistencia
3. Evaluación de apropiación</t>
  </si>
  <si>
    <t>Dirección Administrativa</t>
  </si>
  <si>
    <t>Gina Cortes / Profesional Especializado de la Dirección Administrativa</t>
  </si>
  <si>
    <t>1. Capacitar a los supervisores de contrato en conflito de intereses, antisoborno, anticorrupción, Política de integridad y medir la apropiación de los conocimientos adquiridos</t>
  </si>
  <si>
    <t>Dirección Administrativa en articulación con la Dirección de Talento Humano</t>
  </si>
  <si>
    <t>1. Reportar el caso a las Direcciones de Talento Humano y Contratación con el fin de realizar los trámites respectivos de conflicto de intereses en la gestión administrativa
 2. tomar las acciones respectivas de acuerdo a la normatividad vigente aplicable para cada colaborador en su calidad de supervisor de contrato.
3. Solicitar a la oficina asesora juridica las acciones tomadas frente al caso de corrupción 
4. Indagar sobre el informe presentado a la alta gerencia y realizar las observaciones y peticiones pertinentes frente al caso.</t>
  </si>
  <si>
    <t>Directora Administrativa</t>
  </si>
  <si>
    <t>y el desconocimiento en la supervisión de los mismos.</t>
  </si>
  <si>
    <t>Deterioro  o perdida de la imagen institucional</t>
  </si>
  <si>
    <t>2. La Directora Administrativa en articulación con la Dirección de Contratación de manera trimestral realizará capacitaciones acerca de la normatividad vigente relacionda con la supervisión de contratos y la contratación pública, con el objetivo de realizar la medición de los conceptos adquiridos y tomar acciones frente a las desviaciones encontradas</t>
  </si>
  <si>
    <t>Programar las capacitaciones o socializaciones con periodicidad trimestral de los temas relacionados con la contratación pública a los supervisores de contratos de la Dirección Administrativa y realizar la medición de los conceptos adquiridos</t>
  </si>
  <si>
    <t>Incumplimientos a lineamientos internos</t>
  </si>
  <si>
    <t>Investigaciones y sanciones de todo tipo</t>
  </si>
  <si>
    <t>Ejecución deficiente o inejecución de los objetos contractuales</t>
  </si>
  <si>
    <t xml:space="preserve">15. GESTIÓN FINANCIERA </t>
  </si>
  <si>
    <t>15. Administrar el Ciclo de Efectivo de la Subred Integrada de Servicios de Salud Sur.</t>
  </si>
  <si>
    <t>por desvió del valor de los giros de tesorería al destinatario registrado y aprobado para beneficio propio o de terceros,</t>
  </si>
  <si>
    <t>debido a la manipulación en el contenido de los archivos planos de los proveedores</t>
  </si>
  <si>
    <t>Perdidas economicas</t>
  </si>
  <si>
    <t xml:space="preserve">1. El técnico de tesoreria elabora diariamente los archivos planos y revisan uno a uno los comprobantes de egreso de los proveedores a fin de verificar el NIT del beneficiario. </t>
  </si>
  <si>
    <t xml:space="preserve">El técnico de tesoreria elabora diariamente los archivos planos y revisan uno a uno los comprobantes de egreso de los proveedores a fin de verificar el NIT del beneficiario. </t>
  </si>
  <si>
    <t xml:space="preserve">1. Relación del Giro del mes 
2. Soportes de giros pago de proveedores </t>
  </si>
  <si>
    <t>Gestión de gasto - tesoreria</t>
  </si>
  <si>
    <t xml:space="preserve">Constanza martín
Profesional de apoyo </t>
  </si>
  <si>
    <t xml:space="preserve">1. El supervisor del contrato o convenio realiza el seguimiento a sus proveedores a fin de corroborar el pago realizado </t>
  </si>
  <si>
    <t>Supervisor</t>
  </si>
  <si>
    <t xml:space="preserve">1. El profesional responsable de la ejecucion tomará registro de la materializacion del riesgo
2.  procederá de forma inmediata el incio de la trazabilidad de los registros
3. Se informa al jefe inmediato, director financiero y la gerencia.
4. Identificando la causa del origen y emitira el informe respectivo de cómo, qué y cuándo se dio la materializacion del riesgo 
5. Se iniciará con las respectivas situaciones legales a que haya lugar para determinar como  se puede resarcir la situacion si es posible,  
6. Reevaluar los procedimientos o procesos de control del mismo, para de inmediato iniciar con el ciclo de control </t>
  </si>
  <si>
    <t>Gestion del gasto - Tesoreria</t>
  </si>
  <si>
    <t>Tesorero General</t>
  </si>
  <si>
    <t>y la falta de verificación en el portal bancario.</t>
  </si>
  <si>
    <t xml:space="preserve">Perdida de imagen institucional </t>
  </si>
  <si>
    <t>2. El Tesorero diariamente crea y valida en el portal bancario el archivo plano de proveedores entregado por los tecnicos de tesoreria, y revisa el listado generado en el portal VS al NIT de la cuenta por pagar fisica.</t>
  </si>
  <si>
    <t>El Tesorero diariamente crea y valida en el portal bancario el archivo plano de proveedores entregado por los tecnicos de tesoreria, y revisa el listado generado en el portal VS al NIT de la cuenta por pagar fisica.</t>
  </si>
  <si>
    <t>Gestion de gasto - tesoreria</t>
  </si>
  <si>
    <t>Investigaciones  de todo tipo</t>
  </si>
  <si>
    <t>por apropiación del dinero recaudado en las cajas de la institución para beneficio propio o de terceros,</t>
  </si>
  <si>
    <t>debido a la no adherencia al procedimiento,</t>
  </si>
  <si>
    <t xml:space="preserve">1. El tecnico de tesoreria una vez ingresa el personal a la entidad realiza la induccion correspondiente con el fin de dar a conocer el procedimiento de recaudo y análiza los resultados adherencia y conocimiento. </t>
  </si>
  <si>
    <t>El tecnico de tesoreria realiza induccion perdiodica a los profesionales que ingresan a los subprocesos de facturacion y tesoreria.</t>
  </si>
  <si>
    <t>1. Presentación
2. pretest
3. postest
4. Análisis Evaluativo</t>
  </si>
  <si>
    <t>1. Realizar un informe detallado de los puntos de recaudos de la entidad.</t>
  </si>
  <si>
    <t>Tesoreria</t>
  </si>
  <si>
    <t xml:space="preserve">1. Se revisa la trazabilidad de los registros
2. Identificando la causa del origen 
3. Se emite el informe respectivo de como, que y cuando se dio la materialización del riesgo 
4. Se notifica al responsable y a su jefe inmediato, solicitando la resposicion de los recursos o su respectivo soporte. </t>
  </si>
  <si>
    <t xml:space="preserve">Director Financiero </t>
  </si>
  <si>
    <t xml:space="preserve">manipulación de información del registro </t>
  </si>
  <si>
    <t>2. El líder de facturación realiza verificación de la expedición de facturas y el área de Tesorería realiza arqueos de caja, de acuerdo a programación del area, con el propósito de identificar posibles desviaciones y mitigar el riesgo, en caso de desviaciones identificadas, se documenta y se realiza el requerimiento al responsable.</t>
  </si>
  <si>
    <t>El líder de facturación realiza verificación de la expedición de facturas y el área de Tesorería realiza arqueos de caja, de acuerdo a programación del area.</t>
  </si>
  <si>
    <t>1. Arqueos aleatorios
2 Verificación de boletines</t>
  </si>
  <si>
    <t xml:space="preserve">y comportamientos no eticos. </t>
  </si>
  <si>
    <t xml:space="preserve">3. El proceso de talento humano realiza campañas de sensibilización al personal de facturación y tesoreria semestralmente con el fin de fomentar la conducta de buena etica. </t>
  </si>
  <si>
    <t xml:space="preserve">El proceso de talento humano realiza campañas de sensibilización y socialización de buena etica </t>
  </si>
  <si>
    <t xml:space="preserve">1. Presentaciones
2. Actas 
3. Listados de asistencia </t>
  </si>
  <si>
    <t>16. CONTROL DE CONTRATACIÓN</t>
  </si>
  <si>
    <t>16. Realizar la contratación de bienes, servicios, consultorías y obras de manera oportuna cumpliendo con la normatividad vigente , alineados al Direccionamiento estratégico a fin de contribuir al logro de los objetivos de la entidad.</t>
  </si>
  <si>
    <t>debido a modificaciones intencionales en las condiciones generales desde la etapa precontractual.</t>
  </si>
  <si>
    <t xml:space="preserve"> investigaciones y/o sanciones fiscales, disciplinarias y penales</t>
  </si>
  <si>
    <t>1. El proceso de contratación verifica para todos los procesos contractuales, que el responsable de la parte técnica (àrea de donde surja la necesidad) elabore el estudio de necesidad técnico que incluya los requisitos habilitantes técnicos, de experiencia y obligaciones específicas del contratista, en caso contrario se devuelve para su ajuste.</t>
  </si>
  <si>
    <t>Se guarda pdf y se pùblica en SECOP II los pliegos de condiciones para este tipo de requisitos</t>
  </si>
  <si>
    <t xml:space="preserve">1. Pantallazo PDF - Manual de Contratación </t>
  </si>
  <si>
    <t>Subproceso Bienes y Servicios</t>
  </si>
  <si>
    <t>Angie Tatiana Burgos Mahecha
Profesional Administrativa</t>
  </si>
  <si>
    <t xml:space="preserve">1. Para todos los procesos de contratción de ByS, la Dirección de Contración, verifica el cumpliemiento de todas las fases de la etapa precontractual y procede a realizar la selección del proveedor y respectiva adjudicación del proceso. De no existir oferentes o que ninguno de ellos cumplen con los requisitos se declara desierto el proceso contractual. </t>
  </si>
  <si>
    <t>Lider del Subproceso de Bienes y Servicios</t>
  </si>
  <si>
    <t xml:space="preserve">1. En caso de evidencia de presuntas actividades de corrupción se informara a los responsables de la materialización del riesgo y se enviará a los entes de control internos para inicio de las acciones que correspondan, con respecto a la ejecución del contrato se tomaran las decisiones a las que haya lugar conforme con la decisión tomada por el ente de control, correspondiente </t>
  </si>
  <si>
    <t xml:space="preserve">Director de
 Contratación 
 Subproceso de Bienes y Servicios </t>
  </si>
  <si>
    <t xml:space="preserve">Director de
 Contratación </t>
  </si>
  <si>
    <t>2. El encargado del proceso pre contractual pública en el SECOPII las condiciones de la Invitación y/o Convocatoria, el Estudio de Necesidad Técnico, entre otros documentos, formulado por el proceso que requiere el bien o servicio previa revisión documental de la Dirección de contratación y del Lider de Bienes y Servicios y una vez publicado el proceso los interesados realizan observaciones al mismo.</t>
  </si>
  <si>
    <t>Validación formato de estudio de necesidad</t>
  </si>
  <si>
    <t xml:space="preserve">1. Estudio de necesidad - Manual de Contratación </t>
  </si>
  <si>
    <t xml:space="preserve">3. Las modificaciones al proceso se realizan mediante adendas y las mismas son publicadas en el SECOP II. Por parte del comité evaluador se realizan las evaluaciones de requisitos habilitantes (jurídico, técnico, experiencia, SARLAF y financiero). </t>
  </si>
  <si>
    <t>Se consultan las adendas publicadas en el SECOP II</t>
  </si>
  <si>
    <t>1. Pantallazo SECOP II</t>
  </si>
  <si>
    <t xml:space="preserve">4. Una vez cumplidos los requisitos habilitantes se realiza la evaluación economica de factores puntuables por parte del evaluador.  </t>
  </si>
  <si>
    <t>Solicitud de declaración de conflicto de interes, inhabilidades e incompatibilidades en contratos OPS</t>
  </si>
  <si>
    <t>1. Formato declaración de conflicto de interes, inhabilidades e incompatibilidades</t>
  </si>
  <si>
    <t>Subproceso Contrato Prestación de Servicios</t>
  </si>
  <si>
    <t>17. GESTIÓN AMBIENTAL</t>
  </si>
  <si>
    <t>17. Desarrollar diagnostico ambiental para establecer las acciones necesarias para la prevencion y mitigacion de los impactos ambientales, gestionando la construccion de entornos saludables de los grupo de valor garantizando el cumplimiento a los requisitos normativos e internos establecidos en la entidad.</t>
  </si>
  <si>
    <t>por sanciones e investigaciones al recibir o solicitar dádivas, beneficios a nombre propio o de terceros por favorecimiento en la evaluación técnica de contratos,</t>
  </si>
  <si>
    <t>debido a la omisión y/o modificación de los criterios habilitantes técnicos definidos en el estudio de necesidad del bien o servicio a contratar.</t>
  </si>
  <si>
    <t xml:space="preserve">1. Los profesionales de gestión ambiental verifican trimestralmente que cada propuesta cumpla con el estudio de necesidad técnico del Bien o Servicio CO-CBS-FT-19, lo cual queda registrado en el formato de Verificación de los criterios habilitantes de experiencia CO-CBS-FT-25,  técnicos CO-CBS-FT-26 y económicos CO-CBS-FT-24. </t>
  </si>
  <si>
    <t xml:space="preserve">Los profesionales verifican las evaluaciones de experiencia, técnica y económica de cada proveedor en los  procesos de selección de contratación pertenecientes al proceso de Gestión Ambiental. </t>
  </si>
  <si>
    <t>1. Formatos de criterios habilitantes de experiencia CO-CBS-FT-25, 
 2. técnicos CO-CBS-FT-26 y 3. económicos CO-CBS-FT-24</t>
  </si>
  <si>
    <t>Proceso de Gestión Ambiental</t>
  </si>
  <si>
    <t>Mariana Guzman Pinzón - César Andrés Engativá Hipólito</t>
  </si>
  <si>
    <t>1. Verificar evaluaciones técnicas de cada proveedor de bien y/o servicio.
2. Capacitar o reinducir a los colaboradores del Proceso de Gestión ambiental en conflito de intereses, antisoborno, anticorrupción, Política de integridad,
3, Presentar los documentos SARLAF, SIDEAD y Bienes y rentas de manera minima anual,</t>
  </si>
  <si>
    <t>1.El personal designado para la evaluacion de experiencia, tecnica y economica
2. Líder del Proceso
3. Referentes Ambientales</t>
  </si>
  <si>
    <t>1.El lider del proceso de Gestión ambiental informa a través de oficio y por ORFEO al proceso de contratación informando la presunción de favorecimiento a un proveedor en la evaluación de criterios habilitantes para realizar seguimiento de los hechos. 
2. Ya recibido por Contratación, procede a realizar el seguimiento y remite junto con todos los documentos contractuales al proceso de Juridica para que se ejecute lo pertinente.    
NOTA: 1,  En caso de que el hecho sea detectado durante el proceso de evaluación se comunica al proceso de contratación para que se reverse el proceso de adjudicación
El Director Administrativo, con el lider de Gestión Ambiental  designa otra persona capacitada sin conflicto de intereses para la evaluacion del proceso precontractual.</t>
  </si>
  <si>
    <t>Dirección administrativa
Gestion Ambiental
Gestión de Contratación
Gestión Juridica</t>
  </si>
  <si>
    <t>El Profesional desginado para cada caso</t>
  </si>
  <si>
    <t>Mayores costos para la adquisición de bienes y/o servicios a contratar.</t>
  </si>
  <si>
    <t xml:space="preserve">2. El Líder del Proceso de Gestión Ambiental de forma semestral realizará socialización del Procedimiento para el manejo y declaración de conflictos de interés apoyado con el Proceso de Talento Humano con el propósito de dar  a conocer ¿qué es conflicto de interés? y ¿cómo se maneja un conflicto de intereses?, dirigido a la realización de la evaluación de criterios habilitantes de experiencia, técnicos y económicos. </t>
  </si>
  <si>
    <t>El lider del proceso semestralmente programa la capacitación para el  equipo  de trabajo sobre el manejo y declaración de conflictos de interés para la contratación de Bienes y Servicios del Proceso de Gestión Ambiental.</t>
  </si>
  <si>
    <t xml:space="preserve">1, Listado de asistencia
2, Acta de reunión
3, Evaluación
</t>
  </si>
  <si>
    <t>Investigaciones  y sanciones de todo tipo</t>
  </si>
  <si>
    <t>3. Los colaboradores que hacen parte del proceso de Gestión Ambiental anualmente actualizarán la Declaración de Bienes y Rentas en la plataforma digital del SIDEAP</t>
  </si>
  <si>
    <t>Cada profesional realiza la declaración de conflicto de interes a través de la plataforma Sideap</t>
  </si>
  <si>
    <t xml:space="preserve">1. Formato de declaración de conflictos de intereses del Sideap actualizado
2. Relación del equipo de trabajo
</t>
  </si>
  <si>
    <t>18. GESTIÓN DOCUMENTAL</t>
  </si>
  <si>
    <t>18. Planear, organizar y controlar el manejo de la documentación e información fisica y electronica producida y recibida en virtud de las funciones desarrolladas en la Subred Integrada de Servicios de salud Sur ESE, implementando las pautas, estándares, metodologías, procedimientos, para la creación, uso, mantenimiento, retención, acceso, disponibilidad para la consulta, preservación y conservación de la información, facilitando de esta manera la utilización y ubicación de la información para garantizar la protección del patrimonio documental de la entidad en cumplimiento de la normatividad archivística vigente.</t>
  </si>
  <si>
    <t xml:space="preserve">por demandas, sanciones administrativas, penales y disciplinarias </t>
  </si>
  <si>
    <t>debido a la ejecución del trámite entrega de la copia de Historia Clínica (H.C.) sin el cumplimiento de los requisitos de ley para favorecer a un tercero.</t>
  </si>
  <si>
    <t>Divulgación de Información privada del historial médico de un paciente</t>
  </si>
  <si>
    <t>1. El técnico de Gestión Documental, verifica diariamente, que las solicitudes realizadas por un tercero, se ajusten el procedimiento de Entrega de copia de H.C., mediante la validación de los documentos aportados por el solicitante, frente a la matriz de seguimiento de respuestas del trámite copia de H.C, para garantizar que se cumpla con los requisitos definidos en la ley.</t>
  </si>
  <si>
    <t>Registrar en la matriz de solicitud de HC en la columna de verificación adjuntos, la revisión de los soportes anexos que se ajusten el procedimiento de Entrega de copia de H.C.</t>
  </si>
  <si>
    <t>1. Matriz de solicitud de HC</t>
  </si>
  <si>
    <t xml:space="preserve">GESTION DOCUMENTAL </t>
  </si>
  <si>
    <t>Edna Rossio Blanco Garcia 
Profesional Especializado</t>
  </si>
  <si>
    <t>1. La líder de Gestión Documental, verifica trimestralmente, de manera aleatoria, que el trámite entrega de copia de Historia Clínica (H.C.) a un tercero, ejecutado por los colaboradores del proceso, se ajuste a los lineamientos del procedimiento Entrega de copia de H.C., para garantizar el cumplimiento de los requisitos de ley, generando un  informe de revisión de la matriz de solicitud de copia de HC sea acorde a los documentos anexos en el gestor documental de la entidad aportados por el solicitante.</t>
  </si>
  <si>
    <t>EDNA ROSSIO BLA NCO GARCIA PROFESIONAL ESPECIALIZADO</t>
  </si>
  <si>
    <t>1. se informará de manera inmediata a la Oficina de Control Interno Disciplinario
2. en caso de que el colaborador sea de planta o al supervisor del contrato cuando sea Orden de Prestación de Servicios</t>
  </si>
  <si>
    <t xml:space="preserve">Gestión Documental </t>
  </si>
  <si>
    <t>Lider de Proceso</t>
  </si>
  <si>
    <t>Demandas y sanciones administrativas y disciplinarias.</t>
  </si>
  <si>
    <t>Evaluación</t>
  </si>
  <si>
    <t xml:space="preserve">19. CONTROL INTERNO DISCIPLINARIO </t>
  </si>
  <si>
    <t>19. Adelantar trámite tendiente a establecer responsabilidad disciplinaria de servidores y exservidores públicos de la Subred integrada de Servicios de Salud Sur E.S.E. originadas en incumplimiento de funciones. Igualmente, implementar estrategias de sensibilización, con el fin de prevenir la incursión en conductas contrarias al derecho disciplinario por parte de funcionarios de la entidad.</t>
  </si>
  <si>
    <t>por toma de decisiones contraria a la ley en beneficio propio o de un tercero,</t>
  </si>
  <si>
    <t xml:space="preserve">debido a omisión intencional en el seguimiento de control de términos de las etapas procesales </t>
  </si>
  <si>
    <t xml:space="preserve">Quejas secundarias por mora en el tramite del proceso disciplinario.
</t>
  </si>
  <si>
    <t>1. La jefe de Oficina de Control Interno Disciplinario en reunión mensual revisa el cumplimiento de términos de los procesos, acorde a plazos establecidos en la ley, para evitar vencimientos intencionales.</t>
  </si>
  <si>
    <t xml:space="preserve">La jefe de Oficina de Control Interno Disciplinario en reunión mensual revisa el cumplimiento de términos de los procesos, acorde a plazos establecidos en la ley, para evitar vencimientos intencionales, actuación que se deja constancia en acta. </t>
  </si>
  <si>
    <t>1. Acta de Reunión</t>
  </si>
  <si>
    <t>CONTROL INTERNO DISCIPLINARIO</t>
  </si>
  <si>
    <t xml:space="preserve">Rodolfo Celis Reina
Profesional Especializado </t>
  </si>
  <si>
    <t>1. La Jefe de Oficina de Control Interno Disciplinario realiza seguimiento mensual al Sistema de Información Disciplinario de la Alcaldía Mayor de Bogotá, infomación actualizada permanentemente por el Auxiliar Administrativo de la oficina.</t>
  </si>
  <si>
    <t>Sandra López Pimiento
Jefe Oficina de Control Interno Discplinario</t>
  </si>
  <si>
    <t>En caso de materialización del riesgo:
1. se deberá implementar plan de mejoramiento en el cual se supere la posible contingencia
2. se evaluará las consecuencias reputacionales y procesales por toma de decisión contraria a la ley 
3. se evaluarán medidas de control para no repetición.</t>
  </si>
  <si>
    <t xml:space="preserve">Control Interno 
Disciplinario </t>
  </si>
  <si>
    <t>JEFE OFICINA DE CONTROL INTERNO DISCIPLINARIO</t>
  </si>
  <si>
    <t>y/o evaluación tardía intencional de las etapas procesales.</t>
  </si>
  <si>
    <t xml:space="preserve">Continuidad o Reiteración de la presunta falta investigada.
</t>
  </si>
  <si>
    <t>2. La jefe de Oficina de Control Interno Disciplinario realiza reunión mensual donde verifica que los abogados realizan la evaluación de las etapas dentro de los términos procesales, para evitar decisiones contrarias a la ley.</t>
  </si>
  <si>
    <t xml:space="preserve">La jefe de Oficina de Control Interno Disciplinario en reunión mensual verifica que los abogados realizan la evaluación de las etapas dentro de los términos procesales, para evitar decisiones contrarias a la ley., actuación que se deja constancia en acta. </t>
  </si>
  <si>
    <t>1 Acta de Reunión</t>
  </si>
  <si>
    <t xml:space="preserve">Deterioro de la imagen del proceso.
</t>
  </si>
  <si>
    <t>Investigaciones y sanciones</t>
  </si>
  <si>
    <t>Impunidad en la conducta</t>
  </si>
  <si>
    <t xml:space="preserve">20. CONTROL INTERNO </t>
  </si>
  <si>
    <t>20. Verificar la efectividad del Sistema de control interno en la Subred Integrada de Servicios de Salud Sur mediante la evaluación y análisis de la gestion de los procesos, basados en la gestion del riesgo, con el fin de generar recomendaciones que orienten y contribuyan al mejoramiento continuo de la entidad, en concordancia con el Direccionamiento Estratégico.</t>
  </si>
  <si>
    <t>por recibir o solicitar dadivas o beneficio a nombre propio o para terceros con el fin de omitir, modificar o consignar información sesgada en los informes generados por control interno,</t>
  </si>
  <si>
    <t>debido a falta de ética por parte de los involucrados en el procedimiento y conflicto de intereses.</t>
  </si>
  <si>
    <t>Deterioro de la imagen y credibilidad del equipo de control interno de la entidad</t>
  </si>
  <si>
    <t>1. El jefe de control interno liderará una vez al semestre o mediante ingreso de un nuevos colaboradores al proceso o modificación al mismo, una reunión interna con el equipo para socializar el código de ética del auditor; producto del ejercicio anterior, los servidores públicos del área, firman la declaración del compromiso ético del auditor interno CIN-FT-01 ,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t>
  </si>
  <si>
    <t>El Jefe de OCI socializará el Código Etica ante el ingreso de un nuevo colaborador al proceso o modificación al mismo.
Diligenciamiento del formato declaración del compromiso ético del auditor interno CIN-FT-01 al ingresar un colaborador o al ser actualizado el documento</t>
  </si>
  <si>
    <t>1. Acta reunión Interna
2. Diligenciamiento del formato CIN-FT-01
3. Correo electronico</t>
  </si>
  <si>
    <t>Control interno</t>
  </si>
  <si>
    <t xml:space="preserve">Jefe de Oficina </t>
  </si>
  <si>
    <t xml:space="preserve">1. Gestionar al interior del equipo OCI, capacitaciones relacionadas con normativa anticorrupción y orientadas al fortalecimiento de la êtica. 
2. Realización por parte del Equipo OCI, del Curso de Integridad, Transparencia y Lucha contra la Corrupción, de la Función Publica, ( al ingreso de un nuevo funcionario o contratista, acorde a actualizaciones). </t>
  </si>
  <si>
    <t>Jefe de Oficina Control Interno</t>
  </si>
  <si>
    <t>1. Identificación del Caso y recopilación de evidencia. 
2.  Realización de acta de mesa de trabajo con los participantes jefe de oficina y auditor relacionado con el asunto.
3.Comunicar al comité de Coordinación de control interno, el caso materializado, a fin de tomar las decisiones correspondientes, respecto de  escalar los conflictos de intereses que afecten el desarrollo de las auditorias.</t>
  </si>
  <si>
    <t>Control Interno</t>
  </si>
  <si>
    <t xml:space="preserve">Jefe de oficina. </t>
  </si>
  <si>
    <t>Pérdidas económicas en la entidad</t>
  </si>
  <si>
    <t>Fortalecer la accesibilidad de los servicios para las persona con discapacidad</t>
  </si>
  <si>
    <t>Fortalecer la divulgación del lenguaje claro</t>
  </si>
  <si>
    <t>Establecer línea de base de la satisfacción a los usuarios  sobre la realización de los trámites y servicios, teniendo en cuenta criterios de cobertura y calidad de los resultados obtenidos y formular oportunidades de mejora, para optimizar la experiencia del usuario.</t>
  </si>
  <si>
    <t>Línea de base establecida</t>
  </si>
  <si>
    <t>Dirección de Talento Humano
Oficina Asesora de Comunicaciones
Mesa técnica de integridad 
participacion comunitaria y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</si>
</sst>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de &quot;yyyy"/>
    <numFmt numFmtId="165" formatCode="mmmm\ yyyy"/>
    <numFmt numFmtId="166" formatCode="mmmm\ /yyyy"/>
    <numFmt numFmtId="167" formatCode="mmmm/yyyy"/>
    <numFmt numFmtId="168" formatCode="0.0%"/>
  </numFmts>
  <fonts count="135">
    <font>
      <sz val="11"/>
      <color theme="1"/>
      <name val="Calibri"/>
      <family val="2"/>
      <scheme val="minor"/>
    </font>
    <font>
      <b/>
      <sz val="12"/>
      <color indexed="8"/>
      <name val="Arial"/>
      <family val="2"/>
    </font>
    <font>
      <sz val="9"/>
      <color indexed="81"/>
      <name val="Tahoma"/>
      <family val="2"/>
    </font>
    <font>
      <b/>
      <sz val="9"/>
      <color indexed="81"/>
      <name val="Tahoma"/>
      <family val="2"/>
    </font>
    <font>
      <sz val="8"/>
      <name val="Calibri"/>
      <family val="2"/>
    </font>
    <font>
      <sz val="11"/>
      <color rgb="FF000000"/>
      <name val="Calibri"/>
      <family val="2"/>
    </font>
    <font>
      <b/>
      <sz val="11"/>
      <color indexed="8"/>
      <name val="Arial"/>
      <family val="2"/>
    </font>
    <font>
      <sz val="11"/>
      <color theme="1"/>
      <name val="Arial"/>
      <family val="2"/>
    </font>
    <font>
      <sz val="11"/>
      <color indexed="8"/>
      <name val="Arial"/>
      <family val="2"/>
    </font>
    <font>
      <sz val="11"/>
      <name val="Arial"/>
      <family val="2"/>
    </font>
    <font>
      <b/>
      <sz val="11"/>
      <name val="Arial"/>
      <family val="2"/>
    </font>
    <font>
      <sz val="12"/>
      <color theme="1"/>
      <name val="Arial"/>
      <family val="2"/>
    </font>
    <font>
      <sz val="12"/>
      <color indexed="8"/>
      <name val="Arial"/>
      <family val="2"/>
    </font>
    <font>
      <sz val="12"/>
      <name val="Arial"/>
      <family val="2"/>
    </font>
    <font>
      <sz val="10"/>
      <name val="Arial"/>
      <family val="2"/>
    </font>
    <font>
      <sz val="10"/>
      <color indexed="8"/>
      <name val="SansSerif"/>
    </font>
    <font>
      <b/>
      <sz val="10"/>
      <color indexed="8"/>
      <name val="SansSerif"/>
    </font>
    <font>
      <b/>
      <sz val="14"/>
      <color indexed="8"/>
      <name val="Arial"/>
      <family val="2"/>
    </font>
    <font>
      <sz val="14"/>
      <color indexed="8"/>
      <name val="Arial"/>
      <family val="2"/>
    </font>
    <font>
      <sz val="14"/>
      <color theme="1"/>
      <name val="Arial"/>
      <family val="2"/>
    </font>
    <font>
      <b/>
      <sz val="16"/>
      <color indexed="8"/>
      <name val="Arial Narrow"/>
      <family val="2"/>
    </font>
    <font>
      <b/>
      <sz val="14"/>
      <color indexed="8"/>
      <name val="Arial Narrow"/>
      <family val="2"/>
    </font>
    <font>
      <sz val="14"/>
      <color indexed="8"/>
      <name val="Arial Narrow"/>
      <family val="2"/>
    </font>
    <font>
      <sz val="14"/>
      <color theme="1"/>
      <name val="Arial Narrow"/>
      <family val="2"/>
    </font>
    <font>
      <sz val="16"/>
      <color indexed="8"/>
      <name val="Arial Narrow"/>
      <family val="2"/>
    </font>
    <font>
      <sz val="16"/>
      <color theme="1"/>
      <name val="Arial Narrow"/>
      <family val="2"/>
    </font>
    <font>
      <b/>
      <sz val="16"/>
      <color theme="1"/>
      <name val="Arial Narrow"/>
      <family val="2"/>
    </font>
    <font>
      <b/>
      <sz val="16"/>
      <color theme="0"/>
      <name val="Arial Narrow"/>
      <family val="2"/>
    </font>
    <font>
      <b/>
      <sz val="18"/>
      <color theme="0"/>
      <name val="Arial Narrow"/>
      <family val="2"/>
    </font>
    <font>
      <b/>
      <sz val="36"/>
      <color theme="0"/>
      <name val="Arial Narrow"/>
      <family val="2"/>
    </font>
    <font>
      <sz val="15"/>
      <color theme="1"/>
      <name val="Arial Narrow"/>
      <family val="2"/>
    </font>
    <font>
      <sz val="15"/>
      <color indexed="8"/>
      <name val="Arial Narrow"/>
      <family val="2"/>
    </font>
    <font>
      <b/>
      <sz val="15"/>
      <color indexed="8"/>
      <name val="Arial Narrow"/>
      <family val="2"/>
    </font>
    <font>
      <sz val="16"/>
      <name val="Arial Narrow"/>
      <family val="2"/>
    </font>
    <font>
      <b/>
      <sz val="22"/>
      <color theme="0"/>
      <name val="Arial Narrow"/>
      <family val="2"/>
    </font>
    <font>
      <b/>
      <sz val="60"/>
      <color theme="0"/>
      <name val="Arial Narrow"/>
      <family val="2"/>
    </font>
    <font>
      <b/>
      <sz val="18"/>
      <name val="Arial Narrow"/>
      <family val="2"/>
    </font>
    <font>
      <b/>
      <sz val="20"/>
      <name val="Arial Narrow"/>
      <family val="2"/>
    </font>
    <font>
      <b/>
      <sz val="22"/>
      <name val="Arial Narrow"/>
      <family val="2"/>
    </font>
    <font>
      <b/>
      <sz val="26"/>
      <name val="Arial Narrow"/>
      <family val="2"/>
    </font>
    <font>
      <b/>
      <sz val="19"/>
      <name val="Arial Narrow"/>
      <family val="2"/>
    </font>
    <font>
      <b/>
      <i/>
      <sz val="22"/>
      <color theme="0"/>
      <name val="Arial Narrow"/>
      <family val="2"/>
    </font>
    <font>
      <b/>
      <i/>
      <sz val="19"/>
      <name val="Arial Narrow"/>
      <family val="2"/>
    </font>
    <font>
      <sz val="18"/>
      <name val="Arial Narrow"/>
      <family val="2"/>
    </font>
    <font>
      <b/>
      <i/>
      <sz val="28"/>
      <color theme="1"/>
      <name val="Arial Narrow"/>
      <family val="2"/>
    </font>
    <font>
      <b/>
      <sz val="22"/>
      <color theme="1"/>
      <name val="Arial Narrow"/>
      <family val="2"/>
    </font>
    <font>
      <b/>
      <sz val="16"/>
      <color rgb="FF000000"/>
      <name val="Arial Narrow"/>
      <family val="2"/>
    </font>
    <font>
      <b/>
      <sz val="20"/>
      <color theme="0"/>
      <name val="Arial Narrow"/>
      <family val="2"/>
    </font>
    <font>
      <b/>
      <sz val="20"/>
      <color indexed="8"/>
      <name val="Arial Narrow"/>
      <family val="2"/>
    </font>
    <font>
      <sz val="15"/>
      <color theme="0"/>
      <name val="Arial Narrow"/>
      <family val="2"/>
    </font>
    <font>
      <sz val="15"/>
      <color rgb="FF000000"/>
      <name val="Arial Narrow"/>
      <family val="2"/>
    </font>
    <font>
      <sz val="20"/>
      <color theme="0"/>
      <name val="Arial Narrow"/>
      <family val="2"/>
    </font>
    <font>
      <sz val="16"/>
      <color theme="0"/>
      <name val="Arial Narrow"/>
      <family val="2"/>
    </font>
    <font>
      <b/>
      <sz val="14"/>
      <color rgb="FF000000"/>
      <name val="Arial Narrow"/>
      <family val="2"/>
    </font>
    <font>
      <sz val="16"/>
      <color rgb="FF000000"/>
      <name val="Arial Narrow"/>
      <family val="2"/>
    </font>
    <font>
      <sz val="18"/>
      <color indexed="8"/>
      <name val="Arial Narrow"/>
      <family val="2"/>
    </font>
    <font>
      <sz val="18"/>
      <color rgb="FFFF0000"/>
      <name val="Arial Narrow"/>
      <family val="2"/>
    </font>
    <font>
      <sz val="18"/>
      <color theme="1"/>
      <name val="Arial Narrow"/>
      <family val="2"/>
    </font>
    <font>
      <b/>
      <i/>
      <sz val="20"/>
      <color theme="0"/>
      <name val="Arial Narrow"/>
      <family val="2"/>
    </font>
    <font>
      <b/>
      <i/>
      <sz val="28"/>
      <color theme="0"/>
      <name val="Arial Narrow"/>
      <family val="2"/>
    </font>
    <font>
      <b/>
      <i/>
      <sz val="22"/>
      <name val="Arial Narrow"/>
      <family val="2"/>
    </font>
    <font>
      <b/>
      <i/>
      <sz val="24"/>
      <color rgb="FFFFFF00"/>
      <name val="Arial Narrow"/>
      <family val="2"/>
    </font>
    <font>
      <b/>
      <sz val="16"/>
      <name val="Arial Narrow"/>
      <family val="2"/>
    </font>
    <font>
      <b/>
      <sz val="14"/>
      <color rgb="FF00B050"/>
      <name val="Arial Narrow"/>
      <family val="2"/>
    </font>
    <font>
      <b/>
      <i/>
      <sz val="18"/>
      <color rgb="FFFF0000"/>
      <name val="Arial Narrow"/>
      <family val="2"/>
    </font>
    <font>
      <b/>
      <sz val="28"/>
      <name val="Arial Narrow"/>
      <family val="2"/>
    </font>
    <font>
      <b/>
      <sz val="36"/>
      <name val="Arial Narrow"/>
      <family val="2"/>
    </font>
    <font>
      <i/>
      <sz val="36"/>
      <color theme="0"/>
      <name val="Arial Rounded MT Bold"/>
      <family val="2"/>
    </font>
    <font>
      <b/>
      <i/>
      <sz val="26"/>
      <name val="Arial Narrow"/>
      <family val="2"/>
    </font>
    <font>
      <b/>
      <sz val="72"/>
      <color theme="0"/>
      <name val="Arial Narrow"/>
      <family val="2"/>
    </font>
    <font>
      <b/>
      <sz val="22"/>
      <color indexed="8"/>
      <name val="Arial Narrow"/>
      <family val="2"/>
    </font>
    <font>
      <b/>
      <sz val="72"/>
      <color rgb="FFFFFF00"/>
      <name val="Arial Narrow"/>
      <family val="2"/>
    </font>
    <font>
      <b/>
      <sz val="65"/>
      <color theme="0"/>
      <name val="Arial Narrow"/>
      <family val="2"/>
    </font>
    <font>
      <i/>
      <sz val="22"/>
      <color theme="0"/>
      <name val="Calibri"/>
      <family val="2"/>
      <scheme val="minor"/>
    </font>
    <font>
      <b/>
      <sz val="12"/>
      <color indexed="8"/>
      <name val="SansSerif"/>
    </font>
    <font>
      <b/>
      <sz val="12"/>
      <color indexed="59"/>
      <name val="SansSerif"/>
    </font>
    <font>
      <sz val="24"/>
      <color theme="1"/>
      <name val="Calibri"/>
      <family val="2"/>
      <scheme val="minor"/>
    </font>
    <font>
      <b/>
      <sz val="11"/>
      <color indexed="8"/>
      <name val="SansSerif"/>
    </font>
    <font>
      <b/>
      <sz val="24"/>
      <name val="Arial Narrow"/>
      <family val="2"/>
    </font>
    <font>
      <sz val="20"/>
      <name val="Arial Narrow"/>
      <family val="2"/>
    </font>
    <font>
      <b/>
      <i/>
      <sz val="16"/>
      <name val="Arial Narrow"/>
      <family val="2"/>
    </font>
    <font>
      <sz val="12"/>
      <name val="Arial Narrow"/>
      <family val="2"/>
    </font>
    <font>
      <b/>
      <sz val="36"/>
      <color theme="0"/>
      <name val="Arial"/>
      <family val="2"/>
    </font>
    <font>
      <b/>
      <sz val="22"/>
      <color theme="1"/>
      <name val="Arial"/>
      <family val="2"/>
    </font>
    <font>
      <b/>
      <sz val="24"/>
      <color theme="0"/>
      <name val="Arial"/>
      <family val="2"/>
    </font>
    <font>
      <b/>
      <sz val="26"/>
      <color rgb="FF000000"/>
      <name val="Arial"/>
      <family val="2"/>
    </font>
    <font>
      <b/>
      <sz val="24"/>
      <color theme="1"/>
      <name val="Arial"/>
      <family val="2"/>
    </font>
    <font>
      <sz val="22"/>
      <color theme="1"/>
      <name val="Arial Narrow"/>
      <family val="2"/>
    </font>
    <font>
      <b/>
      <i/>
      <sz val="36"/>
      <color theme="1"/>
      <name val="Arial Narrow"/>
      <family val="2"/>
    </font>
    <font>
      <sz val="24"/>
      <color theme="1"/>
      <name val="Arial"/>
      <family val="2"/>
    </font>
    <font>
      <b/>
      <sz val="26"/>
      <color theme="1"/>
      <name val="Arial"/>
      <family val="2"/>
    </font>
    <font>
      <b/>
      <sz val="14"/>
      <color theme="1"/>
      <name val="Arial Narrow"/>
      <family val="2"/>
    </font>
    <font>
      <sz val="12"/>
      <color theme="1"/>
      <name val="Arial Narrow"/>
      <family val="2"/>
    </font>
    <font>
      <sz val="10"/>
      <name val="Arial Narrow"/>
      <family val="2"/>
    </font>
    <font>
      <sz val="72"/>
      <color rgb="FFFF0000"/>
      <name val="Arial Narrow"/>
      <family val="2"/>
    </font>
    <font>
      <b/>
      <sz val="42"/>
      <name val="Arial Narrow"/>
      <family val="2"/>
    </font>
    <font>
      <b/>
      <sz val="48"/>
      <name val="Arial Narrow"/>
      <family val="2"/>
    </font>
    <font>
      <b/>
      <sz val="14"/>
      <name val="Arial Narrow"/>
      <family val="2"/>
    </font>
    <font>
      <sz val="14"/>
      <name val="Arial Narrow"/>
      <family val="2"/>
    </font>
    <font>
      <b/>
      <sz val="18"/>
      <color theme="1"/>
      <name val="Arial Narrow"/>
      <family val="2"/>
    </font>
    <font>
      <b/>
      <sz val="12"/>
      <name val="Arial Narrow"/>
      <family val="2"/>
    </font>
    <font>
      <sz val="14"/>
      <color rgb="FFFF0000"/>
      <name val="Arial Narrow"/>
      <family val="2"/>
    </font>
    <font>
      <b/>
      <sz val="18"/>
      <color rgb="FF70FC81"/>
      <name val="Arial Narrow"/>
      <family val="2"/>
    </font>
    <font>
      <b/>
      <sz val="20"/>
      <color rgb="FF70FC81"/>
      <name val="Arial Narrow"/>
      <family val="2"/>
    </font>
    <font>
      <b/>
      <sz val="14"/>
      <color theme="0"/>
      <name val="Arial Narrow"/>
      <family val="2"/>
    </font>
    <font>
      <sz val="14"/>
      <color theme="0"/>
      <name val="Arial Narrow"/>
      <family val="2"/>
    </font>
    <font>
      <b/>
      <sz val="18"/>
      <color theme="4" tint="-0.499984740745262"/>
      <name val="Arial Narrow"/>
      <family val="2"/>
    </font>
    <font>
      <b/>
      <sz val="18"/>
      <color theme="3" tint="-0.249977111117893"/>
      <name val="Arial Narrow"/>
      <family val="2"/>
    </font>
    <font>
      <b/>
      <sz val="20"/>
      <color rgb="FF0070C0"/>
      <name val="Arial Narrow"/>
      <family val="2"/>
    </font>
    <font>
      <b/>
      <sz val="14"/>
      <color rgb="FFFF0000"/>
      <name val="Arial Narrow"/>
      <family val="2"/>
    </font>
    <font>
      <b/>
      <sz val="11"/>
      <color theme="1"/>
      <name val="Arial Narrow"/>
      <family val="2"/>
    </font>
    <font>
      <b/>
      <sz val="20"/>
      <color rgb="FF92D050"/>
      <name val="Arial Narrow"/>
      <family val="2"/>
    </font>
    <font>
      <b/>
      <sz val="14"/>
      <color rgb="FF92D050"/>
      <name val="Arial Narrow"/>
      <family val="2"/>
    </font>
    <font>
      <b/>
      <sz val="20"/>
      <color rgb="FF00B0F0"/>
      <name val="Arial Narrow"/>
      <family val="2"/>
    </font>
    <font>
      <b/>
      <sz val="12"/>
      <color theme="0"/>
      <name val="Arial Narrow"/>
      <family val="2"/>
    </font>
    <font>
      <b/>
      <sz val="18"/>
      <color rgb="FF92D050"/>
      <name val="Arial Narrow"/>
      <family val="2"/>
    </font>
    <font>
      <b/>
      <sz val="14"/>
      <color rgb="FF70FC81"/>
      <name val="Arial Narrow"/>
      <family val="2"/>
    </font>
    <font>
      <b/>
      <sz val="14"/>
      <color rgb="FF3CFE5C"/>
      <name val="Arial Narrow"/>
      <family val="2"/>
    </font>
    <font>
      <b/>
      <sz val="14"/>
      <color theme="3" tint="0.39997558519241921"/>
      <name val="Arial Narrow"/>
      <family val="2"/>
    </font>
    <font>
      <b/>
      <sz val="14"/>
      <color theme="4" tint="-0.499984740745262"/>
      <name val="Arial Narrow"/>
      <family val="2"/>
    </font>
    <font>
      <b/>
      <sz val="14"/>
      <color rgb="FF00B0F0"/>
      <name val="Arial Narrow"/>
      <family val="2"/>
    </font>
    <font>
      <b/>
      <sz val="14"/>
      <color theme="3" tint="-0.249977111117893"/>
      <name val="Arial Narrow"/>
      <family val="2"/>
    </font>
    <font>
      <b/>
      <sz val="13"/>
      <color rgb="FFFF0000"/>
      <name val="Arial Narrow"/>
      <family val="2"/>
    </font>
    <font>
      <b/>
      <u/>
      <sz val="34"/>
      <name val="Arial Narrow"/>
      <family val="2"/>
    </font>
    <font>
      <sz val="12"/>
      <color theme="0"/>
      <name val="Arial Narrow"/>
      <family val="2"/>
    </font>
    <font>
      <b/>
      <sz val="14"/>
      <color rgb="FF17365D"/>
      <name val="Arial Narrow"/>
      <family val="2"/>
    </font>
    <font>
      <b/>
      <sz val="10"/>
      <color indexed="81"/>
      <name val="Arial Narrow"/>
      <family val="2"/>
    </font>
    <font>
      <sz val="10"/>
      <color indexed="81"/>
      <name val="Arial Narrow"/>
      <family val="2"/>
    </font>
    <font>
      <b/>
      <sz val="12"/>
      <color indexed="81"/>
      <name val="Arial Narrow"/>
      <family val="2"/>
    </font>
    <font>
      <sz val="12"/>
      <color indexed="81"/>
      <name val="Arial Narrow"/>
      <family val="2"/>
    </font>
    <font>
      <b/>
      <sz val="11"/>
      <color indexed="81"/>
      <name val="Tahoma"/>
      <family val="2"/>
    </font>
    <font>
      <b/>
      <sz val="11"/>
      <color indexed="81"/>
      <name val="Arial Narrow"/>
      <family val="2"/>
    </font>
    <font>
      <sz val="11"/>
      <color indexed="81"/>
      <name val="Arial Narrow"/>
      <family val="2"/>
    </font>
    <font>
      <b/>
      <sz val="10"/>
      <color indexed="81"/>
      <name val="Tahoma"/>
      <family val="2"/>
    </font>
    <font>
      <sz val="10"/>
      <color indexed="81"/>
      <name val="Tahoma"/>
      <family val="2"/>
    </font>
  </fonts>
  <fills count="66">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0"/>
        <bgColor indexed="44"/>
      </patternFill>
    </fill>
    <fill>
      <patternFill patternType="solid">
        <fgColor theme="0"/>
        <bgColor indexed="31"/>
      </patternFill>
    </fill>
    <fill>
      <patternFill patternType="solid">
        <fgColor theme="4" tint="0.59999389629810485"/>
        <bgColor indexed="64"/>
      </patternFill>
    </fill>
    <fill>
      <patternFill patternType="solid">
        <fgColor theme="4" tint="0.59999389629810485"/>
        <bgColor indexed="9"/>
      </patternFill>
    </fill>
    <fill>
      <patternFill patternType="solid">
        <fgColor theme="6" tint="0.79998168889431442"/>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6" tint="0.59999389629810485"/>
        <bgColor indexed="9"/>
      </patternFill>
    </fill>
    <fill>
      <patternFill patternType="solid">
        <fgColor theme="6" tint="0.59999389629810485"/>
        <bgColor indexed="64"/>
      </patternFill>
    </fill>
    <fill>
      <patternFill patternType="solid">
        <fgColor theme="7" tint="0.59999389629810485"/>
        <bgColor indexed="9"/>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39997558519241921"/>
        <bgColor indexed="9"/>
      </patternFill>
    </fill>
    <fill>
      <patternFill patternType="solid">
        <fgColor theme="2" tint="-9.9978637043366805E-2"/>
        <bgColor indexed="9"/>
      </patternFill>
    </fill>
    <fill>
      <patternFill patternType="solid">
        <fgColor theme="5" tint="0.79998168889431442"/>
        <bgColor indexed="9"/>
      </patternFill>
    </fill>
    <fill>
      <patternFill patternType="solid">
        <fgColor theme="1" tint="0.499984740745262"/>
        <bgColor indexed="9"/>
      </patternFill>
    </fill>
    <fill>
      <patternFill patternType="solid">
        <fgColor theme="4"/>
        <bgColor indexed="9"/>
      </patternFill>
    </fill>
    <fill>
      <patternFill patternType="solid">
        <fgColor theme="9" tint="0.59999389629810485"/>
        <bgColor indexed="9"/>
      </patternFill>
    </fill>
    <fill>
      <patternFill patternType="solid">
        <fgColor rgb="FFFF7C80"/>
        <bgColor indexed="64"/>
      </patternFill>
    </fill>
    <fill>
      <patternFill patternType="solid">
        <fgColor rgb="FF00CC99"/>
        <bgColor indexed="64"/>
      </patternFill>
    </fill>
    <fill>
      <patternFill patternType="solid">
        <fgColor rgb="FF0099FF"/>
        <bgColor indexed="64"/>
      </patternFill>
    </fill>
    <fill>
      <patternFill patternType="solid">
        <fgColor rgb="FFCC00FF"/>
        <bgColor indexed="64"/>
      </patternFill>
    </fill>
    <fill>
      <patternFill patternType="solid">
        <fgColor theme="9" tint="0.59999389629810485"/>
        <bgColor indexed="64"/>
      </patternFill>
    </fill>
    <fill>
      <patternFill patternType="solid">
        <fgColor rgb="FFCCECFF"/>
        <bgColor indexed="64"/>
      </patternFill>
    </fill>
    <fill>
      <patternFill patternType="solid">
        <fgColor rgb="FFCCECFF"/>
        <bgColor indexed="9"/>
      </patternFill>
    </fill>
    <fill>
      <patternFill patternType="solid">
        <fgColor rgb="FF00999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249977111117893"/>
        <bgColor indexed="9"/>
      </patternFill>
    </fill>
    <fill>
      <patternFill patternType="solid">
        <fgColor theme="4" tint="0.79998168889431442"/>
        <bgColor indexed="31"/>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9"/>
      </patternFill>
    </fill>
    <fill>
      <patternFill patternType="solid">
        <fgColor rgb="FFFF0000"/>
        <bgColor indexed="64"/>
      </patternFill>
    </fill>
    <fill>
      <patternFill patternType="solid">
        <fgColor rgb="FFFFFF00"/>
        <bgColor indexed="9"/>
      </patternFill>
    </fill>
    <fill>
      <patternFill patternType="solid">
        <fgColor theme="3"/>
        <bgColor indexed="64"/>
      </patternFill>
    </fill>
    <fill>
      <patternFill patternType="solid">
        <fgColor theme="0"/>
        <bgColor rgb="FF000000"/>
      </patternFill>
    </fill>
    <fill>
      <patternFill patternType="solid">
        <fgColor rgb="FF0070C0"/>
        <bgColor indexed="64"/>
      </patternFill>
    </fill>
    <fill>
      <patternFill patternType="solid">
        <fgColor theme="1"/>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79998168889431442"/>
        <bgColor indexed="9"/>
      </patternFill>
    </fill>
    <fill>
      <patternFill patternType="solid">
        <fgColor rgb="FFCADCF2"/>
        <bgColor indexed="64"/>
      </patternFill>
    </fill>
    <fill>
      <patternFill patternType="solid">
        <fgColor indexed="9"/>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70FC8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8DB3E2"/>
        <bgColor rgb="FF8DB3E2"/>
      </patternFill>
    </fill>
    <fill>
      <patternFill patternType="solid">
        <fgColor theme="0"/>
        <bgColor theme="0"/>
      </patternFill>
    </fill>
    <fill>
      <patternFill patternType="solid">
        <fgColor rgb="FF548DD4"/>
        <bgColor rgb="FF548DD4"/>
      </patternFill>
    </fill>
  </fills>
  <borders count="200">
    <border>
      <left/>
      <right/>
      <top/>
      <bottom/>
      <diagonal/>
    </border>
    <border>
      <left style="thin">
        <color indexed="8"/>
      </left>
      <right style="thin">
        <color indexed="8"/>
      </right>
      <top/>
      <bottom style="thin">
        <color indexed="8"/>
      </bottom>
      <diagonal/>
    </border>
    <border>
      <left style="medium">
        <color indexed="64"/>
      </left>
      <right/>
      <top style="medium">
        <color indexed="64"/>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top style="medium">
        <color indexed="64"/>
      </top>
      <bottom/>
      <diagonal/>
    </border>
    <border>
      <left/>
      <right style="medium">
        <color indexed="64"/>
      </right>
      <top style="medium">
        <color indexed="64"/>
      </top>
      <bottom style="thin">
        <color indexed="8"/>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8"/>
      </left>
      <right/>
      <top/>
      <bottom style="thin">
        <color indexed="62"/>
      </bottom>
      <diagonal/>
    </border>
    <border>
      <left/>
      <right/>
      <top/>
      <bottom style="thin">
        <color indexed="62"/>
      </bottom>
      <diagonal/>
    </border>
    <border>
      <left/>
      <right style="medium">
        <color indexed="64"/>
      </right>
      <top/>
      <bottom style="thin">
        <color indexed="62"/>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indexed="64"/>
      </bottom>
      <diagonal/>
    </border>
    <border>
      <left style="thin">
        <color indexed="8"/>
      </left>
      <right/>
      <top style="thin">
        <color indexed="62"/>
      </top>
      <bottom style="thin">
        <color indexed="8"/>
      </bottom>
      <diagonal/>
    </border>
    <border>
      <left/>
      <right/>
      <top style="thin">
        <color indexed="62"/>
      </top>
      <bottom style="thin">
        <color indexed="8"/>
      </bottom>
      <diagonal/>
    </border>
    <border>
      <left/>
      <right style="medium">
        <color indexed="64"/>
      </right>
      <top style="thin">
        <color indexed="62"/>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B050"/>
      </left>
      <right style="thin">
        <color indexed="64"/>
      </right>
      <top style="thin">
        <color indexed="64"/>
      </top>
      <bottom style="thin">
        <color indexed="64"/>
      </bottom>
      <diagonal/>
    </border>
    <border>
      <left style="thin">
        <color rgb="FFFFFF00"/>
      </left>
      <right style="thin">
        <color rgb="FFFFFF00"/>
      </right>
      <top style="thin">
        <color indexed="64"/>
      </top>
      <bottom style="thin">
        <color indexed="64"/>
      </bottom>
      <diagonal/>
    </border>
    <border>
      <left style="thin">
        <color rgb="FF00B050"/>
      </left>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thick">
        <color rgb="FFFF0000"/>
      </bottom>
      <diagonal/>
    </border>
    <border>
      <left style="medium">
        <color rgb="FFFF0000"/>
      </left>
      <right/>
      <top style="thick">
        <color rgb="FFFF0000"/>
      </top>
      <bottom/>
      <diagonal/>
    </border>
    <border>
      <left/>
      <right/>
      <top style="thick">
        <color rgb="FFFF0000"/>
      </top>
      <bottom/>
      <diagonal/>
    </border>
    <border>
      <left/>
      <right style="medium">
        <color rgb="FFFF0000"/>
      </right>
      <top style="thick">
        <color rgb="FFFF0000"/>
      </top>
      <bottom/>
      <diagonal/>
    </border>
    <border>
      <left/>
      <right style="thin">
        <color rgb="FFFF0000"/>
      </right>
      <top style="thick">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medium">
        <color rgb="FFFF0000"/>
      </left>
      <right/>
      <top/>
      <bottom/>
      <diagonal/>
    </border>
    <border>
      <left/>
      <right style="medium">
        <color rgb="FFFF0000"/>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right style="thin">
        <color indexed="64"/>
      </right>
      <top style="medium">
        <color indexed="64"/>
      </top>
      <bottom style="thin">
        <color indexed="64"/>
      </bottom>
      <diagonal/>
    </border>
    <border>
      <left style="medium">
        <color rgb="FFFF0000"/>
      </left>
      <right/>
      <top/>
      <bottom style="thick">
        <color rgb="FFFF0000"/>
      </bottom>
      <diagonal/>
    </border>
    <border>
      <left/>
      <right style="medium">
        <color rgb="FFFF0000"/>
      </right>
      <top/>
      <bottom style="thick">
        <color rgb="FFFF0000"/>
      </bottom>
      <diagonal/>
    </border>
    <border>
      <left/>
      <right style="thin">
        <color rgb="FFFF0000"/>
      </right>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style="medium">
        <color indexed="64"/>
      </right>
      <top/>
      <bottom/>
      <diagonal/>
    </border>
    <border>
      <left/>
      <right style="thick">
        <color rgb="FFFF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medium">
        <color rgb="FF000003"/>
      </bottom>
      <diagonal/>
    </border>
    <border>
      <left/>
      <right/>
      <top style="medium">
        <color indexed="64"/>
      </top>
      <bottom style="medium">
        <color rgb="FF000003"/>
      </bottom>
      <diagonal/>
    </border>
    <border>
      <left/>
      <right style="thin">
        <color indexed="64"/>
      </right>
      <top style="medium">
        <color indexed="64"/>
      </top>
      <bottom style="medium">
        <color rgb="FF000003"/>
      </bottom>
      <diagonal/>
    </border>
    <border>
      <left style="thin">
        <color indexed="64"/>
      </left>
      <right/>
      <top style="medium">
        <color indexed="64"/>
      </top>
      <bottom style="medium">
        <color rgb="FF000003"/>
      </bottom>
      <diagonal/>
    </border>
    <border>
      <left/>
      <right style="medium">
        <color rgb="FF000003"/>
      </right>
      <top style="medium">
        <color indexed="64"/>
      </top>
      <bottom style="medium">
        <color rgb="FF000003"/>
      </bottom>
      <diagonal/>
    </border>
    <border>
      <left style="medium">
        <color rgb="FF000003"/>
      </left>
      <right style="medium">
        <color indexed="64"/>
      </right>
      <top style="medium">
        <color indexed="64"/>
      </top>
      <bottom/>
      <diagonal/>
    </border>
    <border>
      <left style="medium">
        <color indexed="64"/>
      </left>
      <right/>
      <top style="medium">
        <color indexed="64"/>
      </top>
      <bottom style="thin">
        <color rgb="FF000003"/>
      </bottom>
      <diagonal/>
    </border>
    <border>
      <left/>
      <right/>
      <top style="medium">
        <color indexed="64"/>
      </top>
      <bottom style="thin">
        <color rgb="FF000003"/>
      </bottom>
      <diagonal/>
    </border>
    <border>
      <left/>
      <right style="thin">
        <color rgb="FF000003"/>
      </right>
      <top style="medium">
        <color indexed="64"/>
      </top>
      <bottom style="thin">
        <color rgb="FF000003"/>
      </bottom>
      <diagonal/>
    </border>
    <border>
      <left style="thin">
        <color rgb="FF000003"/>
      </left>
      <right/>
      <top style="medium">
        <color indexed="64"/>
      </top>
      <bottom style="thin">
        <color rgb="FF000003"/>
      </bottom>
      <diagonal/>
    </border>
    <border>
      <left style="thin">
        <color rgb="FF000003"/>
      </left>
      <right style="medium">
        <color indexed="64"/>
      </right>
      <top style="medium">
        <color indexed="64"/>
      </top>
      <bottom/>
      <diagonal/>
    </border>
    <border>
      <left style="medium">
        <color indexed="64"/>
      </left>
      <right/>
      <top style="medium">
        <color rgb="FF000003"/>
      </top>
      <bottom style="thin">
        <color indexed="64"/>
      </bottom>
      <diagonal/>
    </border>
    <border>
      <left/>
      <right/>
      <top style="medium">
        <color rgb="FF000003"/>
      </top>
      <bottom style="thin">
        <color indexed="64"/>
      </bottom>
      <diagonal/>
    </border>
    <border>
      <left/>
      <right style="thin">
        <color indexed="64"/>
      </right>
      <top style="medium">
        <color rgb="FF000003"/>
      </top>
      <bottom style="thin">
        <color indexed="64"/>
      </bottom>
      <diagonal/>
    </border>
    <border>
      <left style="thin">
        <color indexed="64"/>
      </left>
      <right/>
      <top style="medium">
        <color rgb="FF000003"/>
      </top>
      <bottom style="thin">
        <color indexed="64"/>
      </bottom>
      <diagonal/>
    </border>
    <border>
      <left/>
      <right style="medium">
        <color rgb="FF000003"/>
      </right>
      <top style="medium">
        <color rgb="FF000003"/>
      </top>
      <bottom style="thin">
        <color indexed="64"/>
      </bottom>
      <diagonal/>
    </border>
    <border>
      <left style="medium">
        <color rgb="FF000003"/>
      </left>
      <right style="medium">
        <color indexed="64"/>
      </right>
      <top/>
      <bottom/>
      <diagonal/>
    </border>
    <border>
      <left style="medium">
        <color indexed="64"/>
      </left>
      <right/>
      <top style="thin">
        <color rgb="FF000003"/>
      </top>
      <bottom style="thin">
        <color rgb="FF000003"/>
      </bottom>
      <diagonal/>
    </border>
    <border>
      <left/>
      <right/>
      <top style="thin">
        <color rgb="FF000003"/>
      </top>
      <bottom style="thin">
        <color rgb="FF000003"/>
      </bottom>
      <diagonal/>
    </border>
    <border>
      <left/>
      <right style="thin">
        <color rgb="FF000003"/>
      </right>
      <top style="thin">
        <color rgb="FF000003"/>
      </top>
      <bottom style="thin">
        <color rgb="FF000003"/>
      </bottom>
      <diagonal/>
    </border>
    <border>
      <left style="thin">
        <color rgb="FF000003"/>
      </left>
      <right/>
      <top style="thin">
        <color rgb="FF000003"/>
      </top>
      <bottom style="thin">
        <color rgb="FF000003"/>
      </bottom>
      <diagonal/>
    </border>
    <border>
      <left style="thin">
        <color rgb="FF000003"/>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3"/>
      </left>
      <right style="medium">
        <color indexed="64"/>
      </right>
      <top/>
      <bottom style="medium">
        <color indexed="64"/>
      </bottom>
      <diagonal/>
    </border>
    <border>
      <left style="medium">
        <color indexed="64"/>
      </left>
      <right style="thin">
        <color rgb="FF000003"/>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thin">
        <color rgb="FF000003"/>
      </left>
      <right/>
      <top style="thin">
        <color rgb="FF000003"/>
      </top>
      <bottom style="medium">
        <color indexed="64"/>
      </bottom>
      <diagonal/>
    </border>
    <border>
      <left/>
      <right style="thin">
        <color rgb="FF000003"/>
      </right>
      <top style="thin">
        <color rgb="FF000003"/>
      </top>
      <bottom style="medium">
        <color indexed="64"/>
      </bottom>
      <diagonal/>
    </border>
    <border>
      <left style="thin">
        <color rgb="FF000003"/>
      </left>
      <right style="medium">
        <color indexed="64"/>
      </right>
      <top/>
      <bottom style="medium">
        <color indexed="64"/>
      </bottom>
      <diagonal/>
    </border>
    <border>
      <left style="thin">
        <color rgb="FF000003"/>
      </left>
      <right style="thin">
        <color rgb="FF000003"/>
      </right>
      <top style="medium">
        <color indexed="64"/>
      </top>
      <bottom/>
      <diagonal/>
    </border>
    <border>
      <left style="thin">
        <color rgb="FF000003"/>
      </left>
      <right/>
      <top style="medium">
        <color indexed="64"/>
      </top>
      <bottom/>
      <diagonal/>
    </border>
    <border>
      <left/>
      <right style="thin">
        <color rgb="FF000003"/>
      </right>
      <top style="medium">
        <color indexed="64"/>
      </top>
      <bottom/>
      <diagonal/>
    </border>
    <border>
      <left style="thin">
        <color rgb="FF000003"/>
      </left>
      <right style="thin">
        <color rgb="FF000003"/>
      </right>
      <top/>
      <bottom/>
      <diagonal/>
    </border>
    <border>
      <left style="thin">
        <color rgb="FF000003"/>
      </left>
      <right/>
      <top/>
      <bottom/>
      <diagonal/>
    </border>
    <border>
      <left/>
      <right style="thin">
        <color rgb="FF000003"/>
      </right>
      <top/>
      <bottom/>
      <diagonal/>
    </border>
    <border>
      <left style="thin">
        <color rgb="FF000003"/>
      </left>
      <right style="thin">
        <color rgb="FF000003"/>
      </right>
      <top/>
      <bottom style="medium">
        <color indexed="64"/>
      </bottom>
      <diagonal/>
    </border>
    <border>
      <left style="thin">
        <color rgb="FF000003"/>
      </left>
      <right/>
      <top/>
      <bottom style="medium">
        <color indexed="64"/>
      </bottom>
      <diagonal/>
    </border>
    <border>
      <left/>
      <right style="thin">
        <color rgb="FF000003"/>
      </right>
      <top/>
      <bottom style="medium">
        <color indexed="64"/>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s>
  <cellStyleXfs count="6">
    <xf numFmtId="0" fontId="0" fillId="0" borderId="0"/>
    <xf numFmtId="0" fontId="5" fillId="0" borderId="0"/>
    <xf numFmtId="0" fontId="14" fillId="0" borderId="0"/>
    <xf numFmtId="0" fontId="14" fillId="0" borderId="0"/>
    <xf numFmtId="0" fontId="14" fillId="0" borderId="0" applyProtection="0"/>
    <xf numFmtId="9" fontId="14" fillId="0" borderId="0" applyFont="0" applyFill="0" applyBorder="0" applyAlignment="0" applyProtection="0"/>
  </cellStyleXfs>
  <cellXfs count="1565">
    <xf numFmtId="0" fontId="0" fillId="0" borderId="0" xfId="0"/>
    <xf numFmtId="0" fontId="7" fillId="3" borderId="0" xfId="0" applyFont="1" applyFill="1"/>
    <xf numFmtId="0" fontId="7" fillId="3" borderId="0" xfId="0" applyFont="1" applyFill="1" applyAlignment="1">
      <alignment horizontal="left" vertical="center" wrapText="1"/>
    </xf>
    <xf numFmtId="0" fontId="7" fillId="3" borderId="0" xfId="0" applyFont="1" applyFill="1" applyAlignment="1">
      <alignment wrapText="1"/>
    </xf>
    <xf numFmtId="0" fontId="8" fillId="3" borderId="0" xfId="1" applyFont="1" applyFill="1"/>
    <xf numFmtId="0" fontId="6" fillId="3" borderId="0" xfId="1" applyFont="1" applyFill="1" applyAlignment="1">
      <alignment horizontal="center" vertical="center" wrapText="1"/>
    </xf>
    <xf numFmtId="0" fontId="8" fillId="2" borderId="17" xfId="1" applyFont="1" applyFill="1" applyBorder="1" applyAlignment="1">
      <alignment horizontal="left" vertical="center" wrapText="1"/>
    </xf>
    <xf numFmtId="0" fontId="8" fillId="2" borderId="0" xfId="1" applyFont="1" applyFill="1" applyAlignment="1">
      <alignment horizontal="left"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8" fillId="5" borderId="4" xfId="1" applyFont="1" applyFill="1" applyBorder="1" applyAlignment="1">
      <alignment vertical="center" wrapText="1"/>
    </xf>
    <xf numFmtId="0" fontId="8" fillId="3" borderId="0" xfId="1" applyFont="1" applyFill="1" applyAlignment="1">
      <alignment wrapText="1"/>
    </xf>
    <xf numFmtId="0" fontId="6" fillId="3" borderId="4" xfId="1" applyFont="1" applyFill="1" applyBorder="1" applyAlignment="1">
      <alignment horizontal="center" vertical="center" wrapText="1"/>
    </xf>
    <xf numFmtId="0" fontId="6" fillId="3" borderId="3" xfId="1" applyFont="1" applyFill="1" applyBorder="1" applyAlignment="1">
      <alignment horizontal="center" wrapText="1"/>
    </xf>
    <xf numFmtId="0" fontId="6" fillId="3" borderId="4" xfId="1" applyFont="1" applyFill="1" applyBorder="1" applyAlignment="1">
      <alignment vertical="center" wrapText="1"/>
    </xf>
    <xf numFmtId="0" fontId="16" fillId="3" borderId="36" xfId="2" applyFont="1" applyFill="1" applyBorder="1" applyAlignment="1">
      <alignment horizontal="center" vertical="center" wrapText="1"/>
    </xf>
    <xf numFmtId="0" fontId="15" fillId="3" borderId="36" xfId="2" applyFont="1" applyFill="1" applyBorder="1" applyAlignment="1">
      <alignment horizontal="left" vertical="center" wrapText="1"/>
    </xf>
    <xf numFmtId="0" fontId="14" fillId="3" borderId="0" xfId="2" applyFill="1"/>
    <xf numFmtId="0" fontId="6" fillId="3" borderId="3" xfId="1" applyFont="1" applyFill="1" applyBorder="1" applyAlignment="1">
      <alignment horizontal="center" vertical="center"/>
    </xf>
    <xf numFmtId="0" fontId="6" fillId="3" borderId="4" xfId="1" applyFont="1" applyFill="1" applyBorder="1" applyAlignment="1">
      <alignment horizontal="center" wrapText="1"/>
    </xf>
    <xf numFmtId="0" fontId="6" fillId="3" borderId="0" xfId="1" applyFont="1" applyFill="1" applyAlignment="1">
      <alignment horizontal="center" wrapText="1"/>
    </xf>
    <xf numFmtId="0" fontId="12" fillId="2" borderId="0" xfId="1" applyFont="1" applyFill="1" applyAlignment="1">
      <alignment vertical="center" wrapText="1"/>
    </xf>
    <xf numFmtId="0" fontId="12" fillId="2" borderId="0" xfId="1" applyFont="1" applyFill="1" applyAlignment="1">
      <alignment vertical="center"/>
    </xf>
    <xf numFmtId="0" fontId="1" fillId="2" borderId="28"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1" fillId="3" borderId="0" xfId="0" applyFont="1" applyFill="1"/>
    <xf numFmtId="0" fontId="1" fillId="3" borderId="4" xfId="1" applyFont="1" applyFill="1" applyBorder="1" applyAlignment="1">
      <alignment horizontal="center" vertical="center" wrapText="1"/>
    </xf>
    <xf numFmtId="0" fontId="1" fillId="3" borderId="0" xfId="1" applyFont="1" applyFill="1" applyAlignment="1">
      <alignment vertical="center"/>
    </xf>
    <xf numFmtId="0" fontId="13" fillId="2" borderId="0" xfId="1" applyFont="1" applyFill="1" applyAlignment="1">
      <alignment horizontal="left" vertical="top"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left" vertical="center" wrapText="1"/>
    </xf>
    <xf numFmtId="0" fontId="1" fillId="3" borderId="20" xfId="1" applyFont="1" applyFill="1" applyBorder="1" applyAlignment="1">
      <alignment horizontal="center" vertical="center" wrapText="1"/>
    </xf>
    <xf numFmtId="0" fontId="9" fillId="3" borderId="0" xfId="1" applyFont="1" applyFill="1"/>
    <xf numFmtId="0" fontId="1" fillId="3" borderId="25" xfId="1" applyFont="1" applyFill="1" applyBorder="1" applyAlignment="1">
      <alignment horizontal="left" vertical="center"/>
    </xf>
    <xf numFmtId="0" fontId="12" fillId="3" borderId="0" xfId="1" applyFont="1" applyFill="1" applyAlignment="1">
      <alignment vertical="center"/>
    </xf>
    <xf numFmtId="0" fontId="1" fillId="2" borderId="4"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8" fillId="3" borderId="42" xfId="1" applyFont="1" applyFill="1" applyBorder="1"/>
    <xf numFmtId="0" fontId="8" fillId="3" borderId="11" xfId="1" applyFont="1" applyFill="1" applyBorder="1"/>
    <xf numFmtId="0" fontId="8" fillId="3" borderId="27" xfId="1" applyFont="1" applyFill="1" applyBorder="1"/>
    <xf numFmtId="0" fontId="16" fillId="3" borderId="43" xfId="2" applyFont="1" applyFill="1" applyBorder="1" applyAlignment="1">
      <alignment horizontal="center" vertical="center" wrapText="1"/>
    </xf>
    <xf numFmtId="0" fontId="16" fillId="3" borderId="44" xfId="2" applyFont="1" applyFill="1" applyBorder="1" applyAlignment="1">
      <alignment horizontal="center" vertical="center" wrapText="1"/>
    </xf>
    <xf numFmtId="0" fontId="15" fillId="3" borderId="44" xfId="2" applyFont="1" applyFill="1" applyBorder="1" applyAlignment="1">
      <alignment horizontal="left" vertical="center" wrapText="1"/>
    </xf>
    <xf numFmtId="0" fontId="15" fillId="3" borderId="47" xfId="2" applyFont="1" applyFill="1" applyBorder="1" applyAlignment="1">
      <alignment horizontal="left" vertical="center" wrapText="1"/>
    </xf>
    <xf numFmtId="0" fontId="7" fillId="3" borderId="42" xfId="0" applyFont="1" applyFill="1" applyBorder="1"/>
    <xf numFmtId="0" fontId="7" fillId="3" borderId="11" xfId="0" applyFont="1" applyFill="1" applyBorder="1"/>
    <xf numFmtId="0" fontId="7" fillId="3" borderId="11" xfId="0" applyFont="1" applyFill="1" applyBorder="1" applyAlignment="1">
      <alignment horizontal="left" vertical="center" wrapText="1"/>
    </xf>
    <xf numFmtId="0" fontId="7" fillId="3" borderId="11" xfId="0" applyFont="1" applyFill="1" applyBorder="1" applyAlignment="1">
      <alignment wrapText="1"/>
    </xf>
    <xf numFmtId="0" fontId="7" fillId="3" borderId="27" xfId="0" applyFont="1" applyFill="1" applyBorder="1"/>
    <xf numFmtId="0" fontId="6" fillId="13" borderId="16" xfId="1" applyFont="1" applyFill="1" applyBorder="1" applyAlignment="1">
      <alignment horizontal="center" vertical="center" wrapText="1"/>
    </xf>
    <xf numFmtId="0" fontId="8" fillId="13" borderId="16" xfId="1" applyFont="1" applyFill="1" applyBorder="1" applyAlignment="1">
      <alignment horizontal="justify" vertical="center" wrapText="1"/>
    </xf>
    <xf numFmtId="0" fontId="8" fillId="14" borderId="16" xfId="1" applyFont="1" applyFill="1" applyBorder="1" applyAlignment="1">
      <alignment horizontal="center" vertical="center" wrapText="1"/>
    </xf>
    <xf numFmtId="14" fontId="8" fillId="14" borderId="16" xfId="1" applyNumberFormat="1" applyFont="1" applyFill="1" applyBorder="1" applyAlignment="1">
      <alignment horizontal="center" vertical="center" wrapText="1"/>
    </xf>
    <xf numFmtId="0" fontId="15" fillId="15" borderId="36" xfId="2" applyFont="1" applyFill="1" applyBorder="1" applyAlignment="1">
      <alignment horizontal="left" vertical="center" wrapText="1"/>
    </xf>
    <xf numFmtId="0" fontId="15" fillId="15" borderId="43" xfId="2" applyFont="1" applyFill="1" applyBorder="1" applyAlignment="1">
      <alignment horizontal="center" vertical="center" wrapText="1"/>
    </xf>
    <xf numFmtId="17" fontId="15" fillId="15" borderId="43" xfId="2" applyNumberFormat="1" applyFont="1" applyFill="1" applyBorder="1" applyAlignment="1">
      <alignment horizontal="center" vertical="center" wrapText="1"/>
    </xf>
    <xf numFmtId="0" fontId="15" fillId="15" borderId="45" xfId="2" applyFont="1" applyFill="1" applyBorder="1" applyAlignment="1">
      <alignment horizontal="center" vertical="center" wrapText="1"/>
    </xf>
    <xf numFmtId="0" fontId="15" fillId="15" borderId="46" xfId="2" applyFont="1" applyFill="1" applyBorder="1" applyAlignment="1">
      <alignment horizontal="left" vertical="center" wrapText="1"/>
    </xf>
    <xf numFmtId="0" fontId="6" fillId="16" borderId="31" xfId="1" applyFont="1" applyFill="1" applyBorder="1" applyAlignment="1">
      <alignment horizontal="center" vertical="center" wrapText="1"/>
    </xf>
    <xf numFmtId="0" fontId="8" fillId="16" borderId="31" xfId="1" applyFont="1" applyFill="1" applyBorder="1" applyAlignment="1">
      <alignment horizontal="justify" vertical="center" wrapText="1"/>
    </xf>
    <xf numFmtId="0" fontId="8" fillId="16" borderId="39" xfId="1" applyFont="1" applyFill="1" applyBorder="1" applyAlignment="1">
      <alignment horizontal="center" vertical="center" wrapText="1"/>
    </xf>
    <xf numFmtId="0" fontId="6" fillId="17" borderId="31" xfId="1" applyFont="1" applyFill="1" applyBorder="1" applyAlignment="1">
      <alignment horizontal="center" vertical="center" wrapText="1"/>
    </xf>
    <xf numFmtId="0" fontId="8" fillId="17" borderId="31" xfId="1" applyFont="1" applyFill="1" applyBorder="1" applyAlignment="1">
      <alignment horizontal="justify" vertical="center" wrapText="1"/>
    </xf>
    <xf numFmtId="0" fontId="8" fillId="17" borderId="39" xfId="1" applyFont="1" applyFill="1" applyBorder="1" applyAlignment="1">
      <alignment horizontal="center" vertical="center" wrapText="1"/>
    </xf>
    <xf numFmtId="0" fontId="6" fillId="18" borderId="31" xfId="1" applyFont="1" applyFill="1" applyBorder="1" applyAlignment="1">
      <alignment horizontal="center" vertical="center" wrapText="1"/>
    </xf>
    <xf numFmtId="0" fontId="8" fillId="18" borderId="31" xfId="1" applyFont="1" applyFill="1" applyBorder="1" applyAlignment="1">
      <alignment horizontal="justify" vertical="center" wrapText="1"/>
    </xf>
    <xf numFmtId="0" fontId="6" fillId="13" borderId="31" xfId="1" applyFont="1" applyFill="1" applyBorder="1" applyAlignment="1">
      <alignment horizontal="center" vertical="center" wrapText="1"/>
    </xf>
    <xf numFmtId="0" fontId="8" fillId="13" borderId="31" xfId="1" applyFont="1" applyFill="1" applyBorder="1" applyAlignment="1">
      <alignment horizontal="justify" vertical="center" wrapText="1"/>
    </xf>
    <xf numFmtId="0" fontId="8" fillId="13" borderId="39" xfId="1" applyFont="1" applyFill="1" applyBorder="1" applyAlignment="1">
      <alignment horizontal="left" vertical="center" wrapText="1"/>
    </xf>
    <xf numFmtId="0" fontId="6" fillId="19" borderId="31" xfId="1" applyFont="1" applyFill="1" applyBorder="1" applyAlignment="1">
      <alignment horizontal="center" vertical="center" wrapText="1"/>
    </xf>
    <xf numFmtId="0" fontId="8" fillId="19" borderId="31" xfId="1" applyFont="1" applyFill="1" applyBorder="1" applyAlignment="1">
      <alignment horizontal="justify" vertical="center" wrapText="1"/>
    </xf>
    <xf numFmtId="0" fontId="8" fillId="19" borderId="39" xfId="1" applyFont="1" applyFill="1" applyBorder="1" applyAlignment="1">
      <alignment horizontal="center" vertical="center" wrapText="1"/>
    </xf>
    <xf numFmtId="0" fontId="6" fillId="20" borderId="31" xfId="1" applyFont="1" applyFill="1" applyBorder="1" applyAlignment="1">
      <alignment horizontal="center" vertical="center" wrapText="1"/>
    </xf>
    <xf numFmtId="0" fontId="8" fillId="20" borderId="1" xfId="1" applyFont="1" applyFill="1" applyBorder="1" applyAlignment="1">
      <alignment horizontal="justify" vertical="center" wrapText="1"/>
    </xf>
    <xf numFmtId="0" fontId="8" fillId="20" borderId="31" xfId="1" applyFont="1" applyFill="1" applyBorder="1" applyAlignment="1">
      <alignment horizontal="justify" vertical="center" wrapText="1"/>
    </xf>
    <xf numFmtId="0" fontId="8" fillId="20" borderId="39" xfId="1" applyFont="1" applyFill="1" applyBorder="1" applyAlignment="1">
      <alignment horizontal="center" vertical="center" wrapText="1"/>
    </xf>
    <xf numFmtId="0" fontId="8" fillId="16" borderId="1" xfId="1" applyFont="1" applyFill="1" applyBorder="1" applyAlignment="1">
      <alignment horizontal="justify" vertical="center" wrapText="1"/>
    </xf>
    <xf numFmtId="0" fontId="8" fillId="16" borderId="39" xfId="1" applyFont="1" applyFill="1" applyBorder="1" applyAlignment="1">
      <alignment horizontal="left" vertical="center" wrapText="1"/>
    </xf>
    <xf numFmtId="0" fontId="8" fillId="18" borderId="39" xfId="1" applyFont="1" applyFill="1" applyBorder="1" applyAlignment="1">
      <alignment horizontal="center" vertical="center" wrapText="1"/>
    </xf>
    <xf numFmtId="0" fontId="6" fillId="18" borderId="33" xfId="1" applyFont="1" applyFill="1" applyBorder="1" applyAlignment="1">
      <alignment horizontal="center" vertical="center" wrapText="1"/>
    </xf>
    <xf numFmtId="0" fontId="8" fillId="18" borderId="33" xfId="1" applyFont="1" applyFill="1" applyBorder="1" applyAlignment="1">
      <alignment horizontal="justify" vertical="center" wrapText="1"/>
    </xf>
    <xf numFmtId="0" fontId="8" fillId="18" borderId="40" xfId="1" applyFont="1" applyFill="1" applyBorder="1" applyAlignment="1">
      <alignment horizontal="center" vertical="center" wrapText="1"/>
    </xf>
    <xf numFmtId="0" fontId="10" fillId="24" borderId="16" xfId="1" applyFont="1" applyFill="1" applyBorder="1" applyAlignment="1">
      <alignment horizontal="center" vertical="center" wrapText="1"/>
    </xf>
    <xf numFmtId="0" fontId="9" fillId="24" borderId="16" xfId="1" applyFont="1" applyFill="1" applyBorder="1" applyAlignment="1">
      <alignment horizontal="justify" vertical="center" wrapText="1"/>
    </xf>
    <xf numFmtId="0" fontId="9" fillId="24" borderId="16" xfId="1" applyFont="1" applyFill="1" applyBorder="1" applyAlignment="1">
      <alignment horizontal="center" vertical="center" wrapText="1"/>
    </xf>
    <xf numFmtId="0" fontId="9" fillId="27" borderId="16" xfId="1" applyFont="1" applyFill="1" applyBorder="1" applyAlignment="1">
      <alignment vertical="center" wrapText="1"/>
    </xf>
    <xf numFmtId="0" fontId="8" fillId="27" borderId="16" xfId="1" applyFont="1" applyFill="1" applyBorder="1" applyAlignment="1">
      <alignment horizontal="center" vertical="center" wrapText="1"/>
    </xf>
    <xf numFmtId="0" fontId="17" fillId="3" borderId="0" xfId="1" applyFont="1" applyFill="1" applyAlignment="1">
      <alignment horizontal="center" vertical="center" wrapText="1"/>
    </xf>
    <xf numFmtId="0" fontId="19" fillId="3" borderId="0" xfId="0" applyFont="1" applyFill="1"/>
    <xf numFmtId="0" fontId="18" fillId="3" borderId="0" xfId="1" applyFont="1" applyFill="1"/>
    <xf numFmtId="0" fontId="18" fillId="2" borderId="0" xfId="1" applyFont="1" applyFill="1" applyAlignment="1">
      <alignment horizontal="left" vertical="center" wrapText="1"/>
    </xf>
    <xf numFmtId="0" fontId="19" fillId="3" borderId="0" xfId="0" applyFont="1" applyFill="1" applyAlignment="1">
      <alignment horizontal="left" vertical="center" wrapText="1"/>
    </xf>
    <xf numFmtId="0" fontId="18" fillId="3" borderId="0" xfId="1" applyFont="1" applyFill="1" applyAlignment="1">
      <alignment wrapText="1"/>
    </xf>
    <xf numFmtId="0" fontId="19" fillId="3" borderId="0" xfId="0" applyFont="1" applyFill="1" applyAlignment="1">
      <alignment horizontal="center"/>
    </xf>
    <xf numFmtId="0" fontId="17" fillId="2" borderId="0" xfId="1" applyFont="1" applyFill="1" applyAlignment="1">
      <alignment horizontal="center" vertical="center"/>
    </xf>
    <xf numFmtId="14" fontId="17" fillId="2" borderId="0" xfId="1" applyNumberFormat="1" applyFont="1" applyFill="1" applyAlignment="1">
      <alignment horizontal="center" vertical="center"/>
    </xf>
    <xf numFmtId="0" fontId="6" fillId="3" borderId="70" xfId="1" applyFont="1" applyFill="1" applyBorder="1" applyAlignment="1">
      <alignment horizontal="center" vertical="center"/>
    </xf>
    <xf numFmtId="0" fontId="6" fillId="3" borderId="70" xfId="1" applyFont="1" applyFill="1" applyBorder="1" applyAlignment="1">
      <alignment horizontal="center" vertical="center" wrapText="1"/>
    </xf>
    <xf numFmtId="0" fontId="8" fillId="5" borderId="49" xfId="1" applyFont="1" applyFill="1" applyBorder="1" applyAlignment="1">
      <alignment horizontal="left" vertical="center" wrapText="1"/>
    </xf>
    <xf numFmtId="0" fontId="6" fillId="7" borderId="58" xfId="1" applyFont="1" applyFill="1" applyBorder="1" applyAlignment="1">
      <alignment horizontal="center" vertical="center" wrapText="1"/>
    </xf>
    <xf numFmtId="0" fontId="8" fillId="7" borderId="58" xfId="1" applyFont="1" applyFill="1" applyBorder="1" applyAlignment="1">
      <alignment horizontal="justify" vertical="center" wrapText="1"/>
    </xf>
    <xf numFmtId="0" fontId="8" fillId="6" borderId="58" xfId="1" applyFont="1" applyFill="1" applyBorder="1" applyAlignment="1">
      <alignment horizontal="center" vertical="center" wrapText="1"/>
    </xf>
    <xf numFmtId="164" fontId="8" fillId="6" borderId="58" xfId="1" applyNumberFormat="1" applyFont="1" applyFill="1" applyBorder="1" applyAlignment="1">
      <alignment horizontal="center" vertical="center" wrapText="1"/>
    </xf>
    <xf numFmtId="0" fontId="6" fillId="3" borderId="49" xfId="1" applyFont="1" applyFill="1" applyBorder="1" applyAlignment="1">
      <alignment horizontal="center" wrapText="1"/>
    </xf>
    <xf numFmtId="0" fontId="6" fillId="3" borderId="49" xfId="1" applyFont="1" applyFill="1" applyBorder="1" applyAlignment="1">
      <alignment horizontal="center" vertical="center"/>
    </xf>
    <xf numFmtId="0" fontId="10" fillId="24" borderId="58" xfId="1" applyFont="1" applyFill="1" applyBorder="1" applyAlignment="1">
      <alignment horizontal="center" vertical="center" wrapText="1"/>
    </xf>
    <xf numFmtId="0" fontId="9" fillId="24" borderId="58" xfId="1" applyFont="1" applyFill="1" applyBorder="1" applyAlignment="1">
      <alignment horizontal="justify" vertical="center" wrapText="1"/>
    </xf>
    <xf numFmtId="0" fontId="9" fillId="24" borderId="58" xfId="1" applyFont="1" applyFill="1" applyBorder="1" applyAlignment="1">
      <alignment horizontal="center" vertical="center" wrapText="1"/>
    </xf>
    <xf numFmtId="0" fontId="10" fillId="23" borderId="58" xfId="1" applyFont="1" applyFill="1" applyBorder="1" applyAlignment="1">
      <alignment horizontal="center" vertical="center" wrapText="1"/>
    </xf>
    <xf numFmtId="0" fontId="9" fillId="23" borderId="58" xfId="1" applyFont="1" applyFill="1" applyBorder="1" applyAlignment="1">
      <alignment horizontal="justify" vertical="center" wrapText="1"/>
    </xf>
    <xf numFmtId="0" fontId="9" fillId="23" borderId="58" xfId="1" applyFont="1" applyFill="1" applyBorder="1" applyAlignment="1">
      <alignment horizontal="center" vertical="center" wrapText="1"/>
    </xf>
    <xf numFmtId="0" fontId="9" fillId="8" borderId="58" xfId="1" applyFont="1" applyFill="1" applyBorder="1" applyAlignment="1">
      <alignment horizontal="center" vertical="center" wrapText="1"/>
    </xf>
    <xf numFmtId="0" fontId="6" fillId="3" borderId="72" xfId="1" applyFont="1" applyFill="1" applyBorder="1" applyAlignment="1">
      <alignment horizontal="center" vertical="center"/>
    </xf>
    <xf numFmtId="0" fontId="6" fillId="3" borderId="72" xfId="1" applyFont="1" applyFill="1" applyBorder="1" applyAlignment="1">
      <alignment horizontal="center" vertical="center" wrapText="1"/>
    </xf>
    <xf numFmtId="0" fontId="6" fillId="3" borderId="78" xfId="1" applyFont="1" applyFill="1" applyBorder="1" applyAlignment="1">
      <alignment horizontal="center" vertical="center" wrapText="1"/>
    </xf>
    <xf numFmtId="0" fontId="6" fillId="3" borderId="79" xfId="1" applyFont="1" applyFill="1" applyBorder="1" applyAlignment="1">
      <alignment horizontal="center" vertical="center" wrapText="1"/>
    </xf>
    <xf numFmtId="0" fontId="6" fillId="3" borderId="80" xfId="1" applyFont="1" applyFill="1" applyBorder="1" applyAlignment="1">
      <alignment horizontal="center" vertical="center" wrapText="1"/>
    </xf>
    <xf numFmtId="0" fontId="8" fillId="5" borderId="70" xfId="1" applyFont="1" applyFill="1" applyBorder="1" applyAlignment="1">
      <alignment horizontal="left" vertical="center" wrapText="1"/>
    </xf>
    <xf numFmtId="0" fontId="6" fillId="7" borderId="81" xfId="1" applyFont="1" applyFill="1" applyBorder="1" applyAlignment="1">
      <alignment horizontal="center" vertical="center" wrapText="1"/>
    </xf>
    <xf numFmtId="0" fontId="8" fillId="6" borderId="81" xfId="1" applyFont="1" applyFill="1" applyBorder="1" applyAlignment="1">
      <alignment horizontal="justify" vertical="center" wrapText="1"/>
    </xf>
    <xf numFmtId="0" fontId="8" fillId="7" borderId="81" xfId="1" applyFont="1" applyFill="1" applyBorder="1" applyAlignment="1">
      <alignment horizontal="justify" vertical="center" wrapText="1"/>
    </xf>
    <xf numFmtId="0" fontId="8" fillId="6" borderId="81" xfId="1" applyFont="1" applyFill="1" applyBorder="1" applyAlignment="1">
      <alignment horizontal="center" vertical="center" wrapText="1"/>
    </xf>
    <xf numFmtId="164" fontId="8" fillId="6" borderId="81" xfId="1" applyNumberFormat="1" applyFont="1" applyFill="1" applyBorder="1" applyAlignment="1">
      <alignment horizontal="center" vertical="center" wrapText="1"/>
    </xf>
    <xf numFmtId="0" fontId="6" fillId="9" borderId="81" xfId="1" applyFont="1" applyFill="1" applyBorder="1" applyAlignment="1">
      <alignment horizontal="center" vertical="center" wrapText="1"/>
    </xf>
    <xf numFmtId="0" fontId="8" fillId="10" borderId="81" xfId="1" applyFont="1" applyFill="1" applyBorder="1" applyAlignment="1">
      <alignment horizontal="justify" vertical="center" wrapText="1"/>
    </xf>
    <xf numFmtId="0" fontId="8" fillId="10" borderId="81" xfId="1" applyFont="1" applyFill="1" applyBorder="1" applyAlignment="1">
      <alignment horizontal="center" vertical="center" wrapText="1"/>
    </xf>
    <xf numFmtId="164" fontId="8" fillId="10" borderId="81" xfId="1" applyNumberFormat="1" applyFont="1" applyFill="1" applyBorder="1" applyAlignment="1">
      <alignment horizontal="center" vertical="center" wrapText="1"/>
    </xf>
    <xf numFmtId="0" fontId="6" fillId="11" borderId="81" xfId="1" applyFont="1" applyFill="1" applyBorder="1" applyAlignment="1">
      <alignment horizontal="center" vertical="center" wrapText="1"/>
    </xf>
    <xf numFmtId="0" fontId="8" fillId="12" borderId="81" xfId="1" applyFont="1" applyFill="1" applyBorder="1" applyAlignment="1">
      <alignment horizontal="justify" vertical="center" wrapText="1"/>
    </xf>
    <xf numFmtId="0" fontId="8" fillId="11" borderId="81" xfId="1" applyFont="1" applyFill="1" applyBorder="1" applyAlignment="1">
      <alignment horizontal="justify" vertical="center" wrapText="1"/>
    </xf>
    <xf numFmtId="0" fontId="8" fillId="12" borderId="81" xfId="1" applyFont="1" applyFill="1" applyBorder="1" applyAlignment="1">
      <alignment horizontal="center" vertical="center" wrapText="1"/>
    </xf>
    <xf numFmtId="14" fontId="8" fillId="12" borderId="81" xfId="1" applyNumberFormat="1" applyFont="1" applyFill="1" applyBorder="1" applyAlignment="1">
      <alignment horizontal="center" vertical="center" wrapText="1"/>
    </xf>
    <xf numFmtId="14" fontId="8" fillId="6" borderId="81" xfId="1" applyNumberFormat="1" applyFont="1" applyFill="1" applyBorder="1" applyAlignment="1">
      <alignment horizontal="center" vertical="center" wrapText="1"/>
    </xf>
    <xf numFmtId="0" fontId="6" fillId="3" borderId="70" xfId="1" applyFont="1" applyFill="1" applyBorder="1" applyAlignment="1">
      <alignment horizontal="center" wrapText="1"/>
    </xf>
    <xf numFmtId="0" fontId="1" fillId="2" borderId="92" xfId="1" applyFont="1" applyFill="1" applyBorder="1" applyAlignment="1">
      <alignment horizontal="center" vertical="center" wrapText="1"/>
    </xf>
    <xf numFmtId="0" fontId="8" fillId="19" borderId="93" xfId="1" applyFont="1" applyFill="1" applyBorder="1" applyAlignment="1">
      <alignment horizontal="justify" vertical="center" wrapText="1"/>
    </xf>
    <xf numFmtId="14" fontId="9" fillId="19" borderId="76" xfId="1" applyNumberFormat="1" applyFont="1" applyFill="1" applyBorder="1" applyAlignment="1">
      <alignment horizontal="center" vertical="center" wrapText="1"/>
    </xf>
    <xf numFmtId="0" fontId="8" fillId="16" borderId="93" xfId="1" applyFont="1" applyFill="1" applyBorder="1" applyAlignment="1">
      <alignment horizontal="justify" vertical="center" wrapText="1"/>
    </xf>
    <xf numFmtId="14" fontId="9" fillId="16" borderId="76" xfId="1" applyNumberFormat="1" applyFont="1" applyFill="1" applyBorder="1" applyAlignment="1">
      <alignment horizontal="center" vertical="center" wrapText="1"/>
    </xf>
    <xf numFmtId="14" fontId="8" fillId="16" borderId="76" xfId="1" applyNumberFormat="1" applyFont="1" applyFill="1" applyBorder="1" applyAlignment="1">
      <alignment horizontal="center" vertical="center" wrapText="1"/>
    </xf>
    <xf numFmtId="14" fontId="8" fillId="17" borderId="76" xfId="1" applyNumberFormat="1" applyFont="1" applyFill="1" applyBorder="1" applyAlignment="1">
      <alignment horizontal="center" vertical="center" wrapText="1"/>
    </xf>
    <xf numFmtId="14" fontId="8" fillId="20" borderId="76" xfId="1" applyNumberFormat="1" applyFont="1" applyFill="1" applyBorder="1" applyAlignment="1">
      <alignment horizontal="center" vertical="center" wrapText="1"/>
    </xf>
    <xf numFmtId="14" fontId="8" fillId="13" borderId="76" xfId="1" applyNumberFormat="1" applyFont="1" applyFill="1" applyBorder="1" applyAlignment="1">
      <alignment horizontal="center" vertical="center" wrapText="1"/>
    </xf>
    <xf numFmtId="0" fontId="9" fillId="16" borderId="76" xfId="1" applyFont="1" applyFill="1" applyBorder="1" applyAlignment="1">
      <alignment horizontal="center" vertical="center" wrapText="1"/>
    </xf>
    <xf numFmtId="0" fontId="9" fillId="18" borderId="76" xfId="1" applyFont="1" applyFill="1" applyBorder="1" applyAlignment="1">
      <alignment horizontal="center" vertical="center" wrapText="1"/>
    </xf>
    <xf numFmtId="14" fontId="9" fillId="18" borderId="76" xfId="1" applyNumberFormat="1" applyFont="1" applyFill="1" applyBorder="1" applyAlignment="1">
      <alignment horizontal="center" vertical="center" wrapText="1"/>
    </xf>
    <xf numFmtId="0" fontId="1" fillId="3" borderId="76" xfId="1" applyFont="1" applyFill="1" applyBorder="1" applyAlignment="1">
      <alignment horizontal="center" vertical="center" wrapText="1"/>
    </xf>
    <xf numFmtId="14" fontId="9" fillId="24" borderId="76" xfId="1" applyNumberFormat="1" applyFont="1" applyFill="1" applyBorder="1" applyAlignment="1">
      <alignment horizontal="center" vertical="center" wrapText="1"/>
    </xf>
    <xf numFmtId="0" fontId="10" fillId="24" borderId="76" xfId="1" applyFont="1" applyFill="1" applyBorder="1" applyAlignment="1">
      <alignment horizontal="center" vertical="center" wrapText="1"/>
    </xf>
    <xf numFmtId="0" fontId="9" fillId="24" borderId="76" xfId="1" applyFont="1" applyFill="1" applyBorder="1" applyAlignment="1">
      <alignment horizontal="justify" vertical="center" wrapText="1"/>
    </xf>
    <xf numFmtId="0" fontId="9" fillId="24" borderId="76" xfId="1" applyFont="1" applyFill="1" applyBorder="1" applyAlignment="1">
      <alignment horizontal="center" vertical="center" wrapText="1"/>
    </xf>
    <xf numFmtId="0" fontId="10" fillId="22" borderId="76" xfId="1" applyFont="1" applyFill="1" applyBorder="1" applyAlignment="1">
      <alignment horizontal="center" vertical="center" wrapText="1"/>
    </xf>
    <xf numFmtId="0" fontId="9" fillId="22" borderId="76" xfId="1" applyFont="1" applyFill="1" applyBorder="1" applyAlignment="1">
      <alignment horizontal="justify" vertical="center" wrapText="1"/>
    </xf>
    <xf numFmtId="0" fontId="9" fillId="22" borderId="76" xfId="1" applyFont="1" applyFill="1" applyBorder="1" applyAlignment="1">
      <alignment vertical="center" wrapText="1"/>
    </xf>
    <xf numFmtId="0" fontId="9" fillId="22" borderId="76" xfId="1" applyFont="1" applyFill="1" applyBorder="1" applyAlignment="1">
      <alignment horizontal="center" vertical="center" wrapText="1"/>
    </xf>
    <xf numFmtId="0" fontId="1" fillId="3" borderId="97" xfId="1" applyFont="1" applyFill="1" applyBorder="1" applyAlignment="1">
      <alignment horizontal="center" vertical="center" wrapText="1"/>
    </xf>
    <xf numFmtId="0" fontId="1" fillId="3" borderId="98" xfId="1" applyFont="1" applyFill="1" applyBorder="1" applyAlignment="1">
      <alignment horizontal="center" wrapText="1"/>
    </xf>
    <xf numFmtId="0" fontId="1" fillId="3" borderId="102" xfId="1" applyFont="1" applyFill="1" applyBorder="1" applyAlignment="1">
      <alignment horizontal="center" vertical="center" wrapText="1"/>
    </xf>
    <xf numFmtId="165" fontId="9" fillId="23" borderId="76" xfId="1" applyNumberFormat="1" applyFont="1" applyFill="1" applyBorder="1" applyAlignment="1">
      <alignment horizontal="center" vertical="center" wrapText="1"/>
    </xf>
    <xf numFmtId="0" fontId="10" fillId="25" borderId="76" xfId="1" applyFont="1" applyFill="1" applyBorder="1" applyAlignment="1">
      <alignment horizontal="center" vertical="center" wrapText="1"/>
    </xf>
    <xf numFmtId="0" fontId="9" fillId="25" borderId="76" xfId="1" applyFont="1" applyFill="1" applyBorder="1" applyAlignment="1">
      <alignment horizontal="justify" vertical="center" wrapText="1"/>
    </xf>
    <xf numFmtId="0" fontId="9" fillId="25" borderId="76" xfId="1" applyFont="1" applyFill="1" applyBorder="1" applyAlignment="1">
      <alignment horizontal="center" vertical="center" wrapText="1"/>
    </xf>
    <xf numFmtId="165" fontId="9" fillId="25" borderId="76" xfId="1" applyNumberFormat="1" applyFont="1" applyFill="1" applyBorder="1" applyAlignment="1">
      <alignment horizontal="center" vertical="center" wrapText="1"/>
    </xf>
    <xf numFmtId="0" fontId="10" fillId="23" borderId="76" xfId="1" applyFont="1" applyFill="1" applyBorder="1" applyAlignment="1">
      <alignment horizontal="center" vertical="center" wrapText="1"/>
    </xf>
    <xf numFmtId="0" fontId="9" fillId="23" borderId="76" xfId="1" applyFont="1" applyFill="1" applyBorder="1" applyAlignment="1">
      <alignment horizontal="justify" vertical="center" wrapText="1"/>
    </xf>
    <xf numFmtId="0" fontId="9" fillId="23" borderId="76" xfId="1" applyFont="1" applyFill="1" applyBorder="1" applyAlignment="1">
      <alignment horizontal="center" vertical="center" wrapText="1"/>
    </xf>
    <xf numFmtId="0" fontId="9" fillId="23" borderId="76" xfId="1" applyFont="1" applyFill="1" applyBorder="1" applyAlignment="1">
      <alignment vertical="center" wrapText="1"/>
    </xf>
    <xf numFmtId="0" fontId="10" fillId="8" borderId="76" xfId="1" applyFont="1" applyFill="1" applyBorder="1" applyAlignment="1">
      <alignment horizontal="center" vertical="center" wrapText="1"/>
    </xf>
    <xf numFmtId="0" fontId="9" fillId="8" borderId="76" xfId="1" applyFont="1" applyFill="1" applyBorder="1" applyAlignment="1">
      <alignment vertical="center" wrapText="1"/>
    </xf>
    <xf numFmtId="0" fontId="9" fillId="8" borderId="76" xfId="1" applyFont="1" applyFill="1" applyBorder="1" applyAlignment="1">
      <alignment horizontal="center" vertical="center" wrapText="1"/>
    </xf>
    <xf numFmtId="165" fontId="9" fillId="8" borderId="76" xfId="1" applyNumberFormat="1" applyFont="1" applyFill="1" applyBorder="1" applyAlignment="1">
      <alignment horizontal="center" vertical="center" wrapText="1"/>
    </xf>
    <xf numFmtId="0" fontId="1" fillId="21" borderId="76" xfId="1" applyFont="1" applyFill="1" applyBorder="1" applyAlignment="1">
      <alignment horizontal="center" vertical="center" wrapText="1"/>
    </xf>
    <xf numFmtId="0" fontId="9" fillId="26" borderId="76" xfId="1" applyFont="1" applyFill="1" applyBorder="1" applyAlignment="1">
      <alignment vertical="center" wrapText="1"/>
    </xf>
    <xf numFmtId="0" fontId="8" fillId="21" borderId="76" xfId="1" applyFont="1" applyFill="1" applyBorder="1" applyAlignment="1">
      <alignment horizontal="center" vertical="center" wrapText="1"/>
    </xf>
    <xf numFmtId="166" fontId="9" fillId="26" borderId="76" xfId="1" applyNumberFormat="1" applyFont="1" applyFill="1" applyBorder="1" applyAlignment="1">
      <alignment horizontal="center" vertical="center" wrapText="1"/>
    </xf>
    <xf numFmtId="0" fontId="1" fillId="2" borderId="76" xfId="1" applyFont="1" applyFill="1" applyBorder="1" applyAlignment="1">
      <alignment horizontal="center" vertical="center" wrapText="1"/>
    </xf>
    <xf numFmtId="0" fontId="9" fillId="27" borderId="76" xfId="1" applyFont="1" applyFill="1" applyBorder="1" applyAlignment="1">
      <alignment vertical="center" wrapText="1"/>
    </xf>
    <xf numFmtId="0" fontId="8" fillId="28" borderId="76" xfId="1" applyFont="1" applyFill="1" applyBorder="1" applyAlignment="1">
      <alignment horizontal="center" vertical="center" wrapText="1"/>
    </xf>
    <xf numFmtId="0" fontId="9" fillId="27" borderId="76" xfId="1" applyFont="1" applyFill="1" applyBorder="1" applyAlignment="1">
      <alignment horizontal="center" vertical="center" wrapText="1"/>
    </xf>
    <xf numFmtId="166" fontId="9" fillId="27" borderId="76" xfId="1" applyNumberFormat="1" applyFont="1" applyFill="1" applyBorder="1" applyAlignment="1">
      <alignment horizontal="center" vertical="center" wrapText="1"/>
    </xf>
    <xf numFmtId="0" fontId="8" fillId="8" borderId="76" xfId="1" applyFont="1" applyFill="1" applyBorder="1" applyAlignment="1">
      <alignment horizontal="center" vertical="center" wrapText="1"/>
    </xf>
    <xf numFmtId="167" fontId="9" fillId="8" borderId="76" xfId="1" applyNumberFormat="1" applyFont="1" applyFill="1" applyBorder="1" applyAlignment="1">
      <alignment horizontal="center" vertical="center" wrapText="1"/>
    </xf>
    <xf numFmtId="0" fontId="9" fillId="29" borderId="76" xfId="1" applyFont="1" applyFill="1" applyBorder="1" applyAlignment="1">
      <alignment vertical="center" wrapText="1"/>
    </xf>
    <xf numFmtId="0" fontId="8" fillId="29" borderId="76" xfId="1" applyFont="1" applyFill="1" applyBorder="1" applyAlignment="1">
      <alignment horizontal="center" vertical="center" wrapText="1"/>
    </xf>
    <xf numFmtId="166" fontId="9" fillId="29" borderId="76" xfId="1" applyNumberFormat="1" applyFont="1" applyFill="1" applyBorder="1" applyAlignment="1">
      <alignment horizontal="center" vertical="center" wrapText="1"/>
    </xf>
    <xf numFmtId="0" fontId="8" fillId="27" borderId="76" xfId="1" applyFont="1" applyFill="1" applyBorder="1" applyAlignment="1">
      <alignment horizontal="center" vertical="center" wrapText="1"/>
    </xf>
    <xf numFmtId="165" fontId="9" fillId="27" borderId="76" xfId="1" applyNumberFormat="1" applyFont="1" applyFill="1" applyBorder="1" applyAlignment="1">
      <alignment horizontal="center" vertical="center" wrapText="1"/>
    </xf>
    <xf numFmtId="0" fontId="19" fillId="3" borderId="0" xfId="0" applyFont="1" applyFill="1" applyAlignment="1">
      <alignment horizontal="center"/>
    </xf>
    <xf numFmtId="0" fontId="41" fillId="37" borderId="105" xfId="4" applyFont="1" applyFill="1" applyBorder="1" applyAlignment="1" applyProtection="1">
      <alignment horizontal="center" vertical="center" wrapText="1"/>
      <protection locked="0"/>
    </xf>
    <xf numFmtId="0" fontId="41" fillId="37" borderId="107" xfId="4" applyFont="1" applyFill="1" applyBorder="1" applyAlignment="1" applyProtection="1">
      <alignment horizontal="center" vertical="center" wrapText="1"/>
      <protection locked="0"/>
    </xf>
    <xf numFmtId="0" fontId="24" fillId="3" borderId="0" xfId="1" applyFont="1" applyFill="1" applyBorder="1" applyAlignment="1">
      <alignment horizontal="left" vertical="center" wrapText="1"/>
    </xf>
    <xf numFmtId="0" fontId="33" fillId="2" borderId="0" xfId="1" applyFont="1" applyFill="1" applyBorder="1" applyAlignment="1">
      <alignment vertical="center" wrapText="1"/>
    </xf>
    <xf numFmtId="0" fontId="24" fillId="3" borderId="0" xfId="1" applyFont="1" applyFill="1" applyBorder="1" applyAlignment="1">
      <alignment vertical="center" wrapText="1"/>
    </xf>
    <xf numFmtId="164" fontId="20" fillId="34" borderId="105" xfId="1" applyNumberFormat="1" applyFont="1" applyFill="1" applyBorder="1" applyAlignment="1">
      <alignment horizontal="center" vertical="center" wrapText="1"/>
    </xf>
    <xf numFmtId="0" fontId="28" fillId="2" borderId="0" xfId="1" applyFont="1" applyFill="1" applyBorder="1" applyAlignment="1">
      <alignment horizontal="center" vertical="center" wrapText="1"/>
    </xf>
    <xf numFmtId="164" fontId="31" fillId="3" borderId="0" xfId="1" applyNumberFormat="1" applyFont="1" applyFill="1" applyBorder="1" applyAlignment="1">
      <alignment horizontal="center" vertical="center" wrapText="1"/>
    </xf>
    <xf numFmtId="164" fontId="31" fillId="3" borderId="107" xfId="1" applyNumberFormat="1" applyFont="1" applyFill="1" applyBorder="1" applyAlignment="1">
      <alignment horizontal="center" vertical="center" wrapText="1"/>
    </xf>
    <xf numFmtId="0" fontId="34"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49" fillId="3" borderId="0" xfId="1" applyFont="1" applyFill="1" applyBorder="1" applyAlignment="1">
      <alignment horizontal="center"/>
    </xf>
    <xf numFmtId="0" fontId="21" fillId="2" borderId="0"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3" borderId="0" xfId="1" applyFont="1" applyFill="1" applyBorder="1" applyAlignment="1">
      <alignment horizontal="center"/>
    </xf>
    <xf numFmtId="164" fontId="31" fillId="3" borderId="18" xfId="1" applyNumberFormat="1" applyFont="1" applyFill="1" applyBorder="1" applyAlignment="1">
      <alignment horizontal="center" vertical="center" wrapText="1"/>
    </xf>
    <xf numFmtId="0" fontId="31" fillId="3" borderId="107" xfId="1" applyFont="1" applyFill="1" applyBorder="1" applyAlignment="1"/>
    <xf numFmtId="0" fontId="31" fillId="3" borderId="18" xfId="1" applyFont="1" applyFill="1" applyBorder="1" applyAlignment="1"/>
    <xf numFmtId="0" fontId="20" fillId="3" borderId="16" xfId="1" applyFont="1" applyFill="1" applyBorder="1" applyAlignment="1">
      <alignment horizontal="center" vertical="center" wrapText="1"/>
    </xf>
    <xf numFmtId="0" fontId="20" fillId="3" borderId="108" xfId="1" applyFont="1" applyFill="1" applyBorder="1" applyAlignment="1">
      <alignment horizontal="center" vertical="center" wrapText="1"/>
    </xf>
    <xf numFmtId="9" fontId="20" fillId="6" borderId="104" xfId="1" applyNumberFormat="1" applyFont="1" applyFill="1" applyBorder="1" applyAlignment="1">
      <alignment horizontal="center" vertical="center" wrapText="1"/>
    </xf>
    <xf numFmtId="9" fontId="20" fillId="6" borderId="105" xfId="1" applyNumberFormat="1" applyFont="1" applyFill="1" applyBorder="1" applyAlignment="1">
      <alignment horizontal="center" vertical="center" wrapText="1"/>
    </xf>
    <xf numFmtId="0" fontId="45" fillId="34" borderId="15" xfId="0" applyFont="1" applyFill="1" applyBorder="1" applyAlignment="1">
      <alignment horizontal="center" vertical="center" wrapText="1"/>
    </xf>
    <xf numFmtId="0" fontId="28" fillId="2" borderId="0" xfId="1" applyFont="1" applyFill="1" applyBorder="1" applyAlignment="1">
      <alignment horizontal="center" vertical="center" wrapText="1"/>
    </xf>
    <xf numFmtId="0" fontId="20" fillId="3" borderId="58"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19" fillId="3" borderId="0" xfId="0" applyFont="1" applyFill="1" applyAlignment="1">
      <alignment horizontal="center"/>
    </xf>
    <xf numFmtId="0" fontId="46" fillId="44" borderId="58" xfId="0" applyFont="1" applyFill="1" applyBorder="1" applyAlignment="1">
      <alignment horizontal="center" vertical="center" wrapText="1"/>
    </xf>
    <xf numFmtId="0" fontId="46" fillId="44" borderId="105" xfId="0" applyFont="1" applyFill="1" applyBorder="1" applyAlignment="1">
      <alignment horizontal="center" vertical="center" wrapText="1"/>
    </xf>
    <xf numFmtId="0" fontId="59" fillId="45" borderId="103" xfId="4" applyFont="1" applyFill="1" applyBorder="1" applyAlignment="1" applyProtection="1">
      <alignment horizontal="center" vertical="center" wrapText="1"/>
      <protection locked="0"/>
    </xf>
    <xf numFmtId="0" fontId="60" fillId="35" borderId="105" xfId="4" applyFont="1" applyFill="1" applyBorder="1" applyAlignment="1" applyProtection="1">
      <alignment horizontal="center" vertical="center" wrapText="1"/>
      <protection locked="0"/>
    </xf>
    <xf numFmtId="0" fontId="63" fillId="46" borderId="122" xfId="4" applyFont="1" applyFill="1" applyBorder="1" applyAlignment="1" applyProtection="1">
      <alignment horizontal="center" vertical="center" textRotation="255" wrapText="1"/>
      <protection locked="0"/>
    </xf>
    <xf numFmtId="0" fontId="59" fillId="45" borderId="120" xfId="4" applyFont="1" applyFill="1" applyBorder="1" applyAlignment="1" applyProtection="1">
      <alignment horizontal="center" vertical="center" wrapText="1"/>
      <protection locked="0"/>
    </xf>
    <xf numFmtId="0" fontId="59" fillId="45" borderId="50" xfId="4" applyFont="1" applyFill="1" applyBorder="1" applyAlignment="1" applyProtection="1">
      <alignment horizontal="center" vertical="center" wrapText="1"/>
      <protection locked="0"/>
    </xf>
    <xf numFmtId="0" fontId="42" fillId="38" borderId="16" xfId="4" applyFont="1" applyFill="1" applyBorder="1" applyAlignment="1" applyProtection="1">
      <alignment horizontal="center" vertical="center" wrapText="1"/>
      <protection locked="0"/>
    </xf>
    <xf numFmtId="0" fontId="42" fillId="38" borderId="18" xfId="4" applyFont="1" applyFill="1" applyBorder="1" applyAlignment="1" applyProtection="1">
      <alignment horizontal="center" vertical="center" wrapText="1"/>
      <protection locked="0"/>
    </xf>
    <xf numFmtId="0" fontId="60" fillId="34" borderId="105" xfId="4" applyFont="1" applyFill="1" applyBorder="1" applyAlignment="1" applyProtection="1">
      <alignment horizontal="center" vertical="center" wrapText="1"/>
      <protection locked="0"/>
    </xf>
    <xf numFmtId="0" fontId="60" fillId="30" borderId="105" xfId="4" applyFont="1" applyFill="1" applyBorder="1" applyAlignment="1" applyProtection="1">
      <alignment horizontal="center" vertical="center" wrapText="1"/>
      <protection locked="0"/>
    </xf>
    <xf numFmtId="0" fontId="60" fillId="30" borderId="107" xfId="4" applyFont="1" applyFill="1" applyBorder="1" applyAlignment="1" applyProtection="1">
      <alignment horizontal="center" vertical="center" wrapText="1"/>
      <protection locked="0"/>
    </xf>
    <xf numFmtId="0" fontId="60" fillId="41" borderId="105" xfId="4" applyFont="1" applyFill="1" applyBorder="1" applyAlignment="1" applyProtection="1">
      <alignment horizontal="center" vertical="center" wrapText="1"/>
      <protection locked="0"/>
    </xf>
    <xf numFmtId="0" fontId="60" fillId="41" borderId="107" xfId="4" applyFont="1" applyFill="1" applyBorder="1" applyAlignment="1" applyProtection="1">
      <alignment horizontal="center" vertical="center" wrapText="1"/>
      <protection locked="0"/>
    </xf>
    <xf numFmtId="0" fontId="70" fillId="41" borderId="104" xfId="1" applyFont="1" applyFill="1" applyBorder="1" applyAlignment="1">
      <alignment horizontal="left" vertical="center"/>
    </xf>
    <xf numFmtId="0" fontId="70" fillId="41" borderId="105" xfId="1" applyFont="1" applyFill="1" applyBorder="1" applyAlignment="1">
      <alignment horizontal="left" vertical="center"/>
    </xf>
    <xf numFmtId="0" fontId="60" fillId="30" borderId="16" xfId="4" applyFont="1" applyFill="1" applyBorder="1" applyAlignment="1" applyProtection="1">
      <alignment horizontal="center" vertical="center" wrapText="1"/>
      <protection locked="0"/>
    </xf>
    <xf numFmtId="0" fontId="60" fillId="41" borderId="16" xfId="4" applyFont="1" applyFill="1" applyBorder="1" applyAlignment="1" applyProtection="1">
      <alignment horizontal="center" vertical="center" wrapText="1"/>
      <protection locked="0"/>
    </xf>
    <xf numFmtId="0" fontId="60" fillId="41" borderId="18" xfId="4" applyFont="1" applyFill="1" applyBorder="1" applyAlignment="1" applyProtection="1">
      <alignment horizontal="center" vertical="center" wrapText="1"/>
      <protection locked="0"/>
    </xf>
    <xf numFmtId="0" fontId="33" fillId="30" borderId="105" xfId="4" applyFont="1" applyFill="1" applyBorder="1" applyAlignment="1" applyProtection="1">
      <alignment vertical="center" wrapText="1"/>
      <protection locked="0"/>
    </xf>
    <xf numFmtId="164" fontId="47" fillId="48" borderId="105" xfId="1" applyNumberFormat="1" applyFont="1" applyFill="1" applyBorder="1" applyAlignment="1">
      <alignment horizontal="center" vertical="center" wrapText="1"/>
    </xf>
    <xf numFmtId="9" fontId="47" fillId="48" borderId="105" xfId="1" applyNumberFormat="1" applyFont="1" applyFill="1" applyBorder="1" applyAlignment="1">
      <alignment horizontal="center" vertical="center" wrapText="1"/>
    </xf>
    <xf numFmtId="9" fontId="47" fillId="48" borderId="16" xfId="1" applyNumberFormat="1" applyFont="1" applyFill="1" applyBorder="1" applyAlignment="1">
      <alignment horizontal="center" vertical="center" wrapText="1"/>
    </xf>
    <xf numFmtId="0" fontId="58" fillId="32" borderId="105" xfId="1" applyFont="1" applyFill="1" applyBorder="1" applyAlignment="1">
      <alignment horizontal="center" vertical="center" wrapText="1"/>
    </xf>
    <xf numFmtId="164" fontId="47" fillId="48" borderId="16" xfId="1" applyNumberFormat="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33" fillId="30" borderId="16" xfId="4" applyFont="1" applyFill="1" applyBorder="1" applyAlignment="1" applyProtection="1">
      <alignment vertical="center" wrapText="1"/>
      <protection locked="0"/>
    </xf>
    <xf numFmtId="9" fontId="20" fillId="6" borderId="104" xfId="1" applyNumberFormat="1" applyFont="1" applyFill="1" applyBorder="1" applyAlignment="1">
      <alignment horizontal="center" vertical="center" wrapText="1"/>
    </xf>
    <xf numFmtId="9" fontId="20" fillId="6" borderId="105" xfId="1" applyNumberFormat="1"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70" fillId="41" borderId="104" xfId="1" applyFont="1" applyFill="1" applyBorder="1" applyAlignment="1">
      <alignment horizontal="left" vertical="center"/>
    </xf>
    <xf numFmtId="0" fontId="70" fillId="41" borderId="105" xfId="1" applyFont="1" applyFill="1" applyBorder="1" applyAlignment="1">
      <alignment horizontal="left" vertical="center"/>
    </xf>
    <xf numFmtId="0" fontId="45" fillId="34" borderId="15" xfId="0" applyFont="1" applyFill="1" applyBorder="1" applyAlignment="1">
      <alignment horizontal="center" vertical="center" wrapText="1"/>
    </xf>
    <xf numFmtId="9" fontId="20" fillId="6" borderId="4" xfId="1" applyNumberFormat="1" applyFont="1" applyFill="1" applyBorder="1" applyAlignment="1">
      <alignment horizontal="center" vertical="center" wrapText="1"/>
    </xf>
    <xf numFmtId="9" fontId="20" fillId="6" borderId="16" xfId="1" applyNumberFormat="1" applyFont="1" applyFill="1" applyBorder="1" applyAlignment="1">
      <alignment horizontal="center" vertical="center" wrapText="1"/>
    </xf>
    <xf numFmtId="0" fontId="24" fillId="2" borderId="105" xfId="1" applyFont="1" applyFill="1" applyBorder="1" applyAlignment="1">
      <alignment horizontal="center" vertical="center" wrapText="1"/>
    </xf>
    <xf numFmtId="0" fontId="31" fillId="2" borderId="105" xfId="1" applyFont="1" applyFill="1" applyBorder="1" applyAlignment="1">
      <alignment horizontal="center" vertical="center" wrapText="1"/>
    </xf>
    <xf numFmtId="0" fontId="31" fillId="2" borderId="16" xfId="1" applyFont="1" applyFill="1" applyBorder="1" applyAlignment="1">
      <alignment horizontal="center" vertical="center" wrapText="1"/>
    </xf>
    <xf numFmtId="164" fontId="20" fillId="34" borderId="16" xfId="1" applyNumberFormat="1" applyFont="1" applyFill="1" applyBorder="1" applyAlignment="1">
      <alignment horizontal="center" vertical="center" wrapText="1"/>
    </xf>
    <xf numFmtId="164" fontId="31" fillId="3" borderId="0" xfId="1" applyNumberFormat="1" applyFont="1" applyFill="1" applyAlignment="1">
      <alignment horizontal="center" vertical="center" wrapText="1"/>
    </xf>
    <xf numFmtId="0" fontId="20" fillId="3" borderId="14" xfId="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0" fillId="0" borderId="105" xfId="1" applyFont="1" applyBorder="1" applyAlignment="1">
      <alignment horizontal="center" vertical="center" wrapText="1"/>
    </xf>
    <xf numFmtId="0" fontId="26" fillId="3" borderId="16" xfId="0" applyFont="1" applyFill="1" applyBorder="1" applyAlignment="1">
      <alignment horizontal="center" vertical="center" wrapText="1"/>
    </xf>
    <xf numFmtId="0" fontId="24" fillId="2" borderId="107"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0" fillId="30" borderId="0" xfId="0" applyFill="1" applyBorder="1"/>
    <xf numFmtId="0" fontId="0" fillId="30" borderId="5" xfId="0" applyFill="1" applyBorder="1"/>
    <xf numFmtId="0" fontId="15" fillId="30" borderId="0" xfId="0" applyFont="1" applyFill="1" applyBorder="1" applyAlignment="1">
      <alignment horizontal="left" vertical="top" wrapText="1"/>
    </xf>
    <xf numFmtId="0" fontId="15" fillId="30" borderId="5" xfId="0" applyFont="1" applyFill="1" applyBorder="1" applyAlignment="1">
      <alignment horizontal="left" vertical="top" wrapText="1"/>
    </xf>
    <xf numFmtId="0" fontId="15" fillId="30" borderId="46" xfId="0" applyFont="1" applyFill="1" applyBorder="1" applyAlignment="1">
      <alignment horizontal="left" vertical="center" wrapText="1"/>
    </xf>
    <xf numFmtId="0" fontId="15" fillId="30" borderId="46" xfId="0" applyFont="1" applyFill="1" applyBorder="1" applyAlignment="1">
      <alignment horizontal="center" vertical="center" wrapText="1"/>
    </xf>
    <xf numFmtId="0" fontId="15" fillId="30" borderId="47" xfId="0" applyFont="1" applyFill="1" applyBorder="1" applyAlignment="1">
      <alignment horizontal="left" vertical="center" wrapText="1"/>
    </xf>
    <xf numFmtId="0" fontId="77" fillId="50" borderId="36" xfId="0" applyFont="1" applyFill="1" applyBorder="1" applyAlignment="1">
      <alignment horizontal="center" vertical="center" wrapText="1"/>
    </xf>
    <xf numFmtId="0" fontId="77" fillId="50" borderId="44" xfId="0" applyFont="1" applyFill="1" applyBorder="1" applyAlignment="1">
      <alignment horizontal="center" vertical="center" wrapText="1"/>
    </xf>
    <xf numFmtId="0" fontId="33" fillId="30" borderId="16" xfId="4" applyFont="1" applyFill="1" applyBorder="1" applyAlignment="1" applyProtection="1">
      <alignment horizontal="center" vertical="center" wrapText="1"/>
      <protection locked="0"/>
    </xf>
    <xf numFmtId="0" fontId="84" fillId="35" borderId="105" xfId="0" applyFont="1" applyFill="1" applyBorder="1" applyAlignment="1">
      <alignment horizontal="center" vertical="center"/>
    </xf>
    <xf numFmtId="0" fontId="84" fillId="35" borderId="107" xfId="0" applyFont="1" applyFill="1" applyBorder="1" applyAlignment="1">
      <alignment horizontal="center" vertical="center"/>
    </xf>
    <xf numFmtId="0" fontId="19" fillId="8" borderId="105" xfId="0" applyFont="1" applyFill="1" applyBorder="1" applyAlignment="1">
      <alignment horizontal="left" vertical="center" wrapText="1"/>
    </xf>
    <xf numFmtId="0" fontId="19" fillId="8" borderId="107"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18" xfId="0" applyFont="1" applyFill="1" applyBorder="1" applyAlignment="1">
      <alignment horizontal="left" vertical="center" wrapText="1"/>
    </xf>
    <xf numFmtId="0" fontId="48" fillId="41" borderId="104" xfId="1" applyFont="1" applyFill="1" applyBorder="1" applyAlignment="1">
      <alignment horizontal="left" vertical="center"/>
    </xf>
    <xf numFmtId="0" fontId="48" fillId="41" borderId="105" xfId="1" applyFont="1" applyFill="1" applyBorder="1" applyAlignment="1">
      <alignment horizontal="left" vertical="center"/>
    </xf>
    <xf numFmtId="0" fontId="33" fillId="30" borderId="105" xfId="4" applyFont="1" applyFill="1" applyBorder="1" applyAlignment="1" applyProtection="1">
      <alignment horizontal="left" vertical="center" wrapText="1"/>
      <protection locked="0"/>
    </xf>
    <xf numFmtId="0" fontId="33" fillId="30" borderId="53" xfId="4" applyFont="1" applyFill="1" applyBorder="1" applyAlignment="1" applyProtection="1">
      <alignment horizontal="left" vertical="center" wrapText="1"/>
      <protection locked="0"/>
    </xf>
    <xf numFmtId="0" fontId="33" fillId="30" borderId="74" xfId="4" applyFont="1" applyFill="1" applyBorder="1" applyAlignment="1" applyProtection="1">
      <alignment horizontal="left" vertical="center" wrapText="1"/>
      <protection locked="0"/>
    </xf>
    <xf numFmtId="0" fontId="21" fillId="52" borderId="105" xfId="1" applyFont="1" applyFill="1" applyBorder="1" applyAlignment="1">
      <alignment horizontal="center" vertical="center" wrapText="1"/>
    </xf>
    <xf numFmtId="0" fontId="21" fillId="52" borderId="16" xfId="1" applyFont="1" applyFill="1" applyBorder="1" applyAlignment="1">
      <alignment horizontal="center" vertical="center" wrapText="1"/>
    </xf>
    <xf numFmtId="0" fontId="81" fillId="30" borderId="105" xfId="4" applyFont="1" applyFill="1" applyBorder="1" applyAlignment="1" applyProtection="1">
      <alignment horizontal="center" vertical="center" wrapText="1"/>
      <protection locked="0"/>
    </xf>
    <xf numFmtId="0" fontId="97" fillId="0" borderId="0" xfId="3" applyFont="1" applyAlignment="1" applyProtection="1">
      <alignment horizontal="center" vertical="center"/>
      <protection locked="0"/>
    </xf>
    <xf numFmtId="0" fontId="98" fillId="0" borderId="0" xfId="3" applyFont="1" applyProtection="1">
      <protection locked="0"/>
    </xf>
    <xf numFmtId="0" fontId="98" fillId="0" borderId="129" xfId="3" applyFont="1" applyBorder="1" applyProtection="1">
      <protection locked="0"/>
    </xf>
    <xf numFmtId="0" fontId="97" fillId="54" borderId="0" xfId="4" applyFont="1" applyFill="1" applyAlignment="1" applyProtection="1">
      <alignment horizontal="center" vertical="center" wrapText="1"/>
      <protection locked="0"/>
    </xf>
    <xf numFmtId="0" fontId="100" fillId="54" borderId="0" xfId="4" applyFont="1" applyFill="1" applyAlignment="1" applyProtection="1">
      <alignment horizontal="center" vertical="center" wrapText="1"/>
      <protection locked="0"/>
    </xf>
    <xf numFmtId="0" fontId="97" fillId="54" borderId="146" xfId="4" applyFont="1" applyFill="1" applyBorder="1" applyAlignment="1" applyProtection="1">
      <alignment horizontal="center" vertical="center" wrapText="1"/>
      <protection locked="0"/>
    </xf>
    <xf numFmtId="0" fontId="97" fillId="3" borderId="0" xfId="4" applyFont="1" applyFill="1" applyAlignment="1" applyProtection="1">
      <alignment vertical="center" wrapText="1"/>
      <protection locked="0"/>
    </xf>
    <xf numFmtId="0" fontId="97" fillId="3" borderId="0" xfId="4" applyFont="1" applyFill="1" applyAlignment="1" applyProtection="1">
      <alignment horizontal="center" vertical="center" wrapText="1"/>
      <protection locked="0"/>
    </xf>
    <xf numFmtId="0" fontId="100" fillId="3" borderId="0" xfId="4" applyFont="1" applyFill="1" applyAlignment="1" applyProtection="1">
      <alignment horizontal="center" vertical="center" wrapText="1"/>
      <protection locked="0"/>
    </xf>
    <xf numFmtId="0" fontId="104" fillId="3" borderId="0" xfId="3" applyFont="1" applyFill="1" applyAlignment="1" applyProtection="1">
      <alignment vertical="center"/>
      <protection locked="0"/>
    </xf>
    <xf numFmtId="0" fontId="104" fillId="3" borderId="0" xfId="3" applyFont="1" applyFill="1" applyAlignment="1">
      <alignment vertical="center"/>
    </xf>
    <xf numFmtId="0" fontId="114" fillId="3" borderId="0" xfId="3" applyFont="1" applyFill="1" applyAlignment="1">
      <alignment vertical="center"/>
    </xf>
    <xf numFmtId="0" fontId="104" fillId="31" borderId="105" xfId="4" applyFont="1" applyFill="1" applyBorder="1" applyAlignment="1">
      <alignment horizontal="center" vertical="center" wrapText="1"/>
    </xf>
    <xf numFmtId="9" fontId="97" fillId="6" borderId="16" xfId="4" applyNumberFormat="1" applyFont="1" applyFill="1" applyBorder="1" applyAlignment="1">
      <alignment horizontal="center" vertical="center" wrapText="1"/>
    </xf>
    <xf numFmtId="0" fontId="97" fillId="35" borderId="16" xfId="4" applyFont="1" applyFill="1" applyBorder="1" applyAlignment="1">
      <alignment horizontal="center" vertical="center" wrapText="1"/>
    </xf>
    <xf numFmtId="0" fontId="97" fillId="41" borderId="16" xfId="4" applyFont="1" applyFill="1" applyBorder="1" applyAlignment="1">
      <alignment horizontal="center" vertical="center" wrapText="1"/>
    </xf>
    <xf numFmtId="0" fontId="97" fillId="39" borderId="16" xfId="4" applyFont="1" applyFill="1" applyBorder="1" applyAlignment="1">
      <alignment horizontal="center" vertical="center" wrapText="1"/>
    </xf>
    <xf numFmtId="0" fontId="97" fillId="45" borderId="16" xfId="4" applyFont="1" applyFill="1" applyBorder="1" applyAlignment="1">
      <alignment horizontal="center" vertical="center" wrapText="1"/>
    </xf>
    <xf numFmtId="0" fontId="97" fillId="3" borderId="0" xfId="3" applyFont="1" applyFill="1" applyAlignment="1">
      <alignment vertical="center"/>
    </xf>
    <xf numFmtId="0" fontId="100" fillId="3" borderId="0" xfId="3" applyFont="1" applyFill="1" applyAlignment="1">
      <alignment vertical="center"/>
    </xf>
    <xf numFmtId="0" fontId="97" fillId="31" borderId="4" xfId="3" applyFont="1" applyFill="1" applyBorder="1" applyAlignment="1">
      <alignment horizontal="center" vertical="center" wrapText="1"/>
    </xf>
    <xf numFmtId="0" fontId="97" fillId="31" borderId="16" xfId="3" applyFont="1" applyFill="1" applyBorder="1" applyAlignment="1">
      <alignment horizontal="center" vertical="center" wrapText="1"/>
    </xf>
    <xf numFmtId="0" fontId="97" fillId="31" borderId="18" xfId="3" applyFont="1" applyFill="1" applyBorder="1" applyAlignment="1">
      <alignment horizontal="center" vertical="center" wrapText="1"/>
    </xf>
    <xf numFmtId="0" fontId="109" fillId="46" borderId="4" xfId="3" applyFont="1" applyFill="1" applyBorder="1" applyAlignment="1">
      <alignment horizontal="center" vertical="center" wrapText="1"/>
    </xf>
    <xf numFmtId="0" fontId="122" fillId="46" borderId="53" xfId="3" applyFont="1" applyFill="1" applyBorder="1" applyAlignment="1">
      <alignment horizontal="center" vertical="center" wrapText="1"/>
    </xf>
    <xf numFmtId="0" fontId="122" fillId="46" borderId="18" xfId="3" applyFont="1" applyFill="1" applyBorder="1" applyAlignment="1">
      <alignment horizontal="center" vertical="center" wrapText="1"/>
    </xf>
    <xf numFmtId="0" fontId="81" fillId="51" borderId="26" xfId="4" applyFont="1" applyFill="1" applyBorder="1" applyAlignment="1" applyProtection="1">
      <alignment vertical="center" wrapText="1"/>
      <protection locked="0"/>
    </xf>
    <xf numFmtId="0" fontId="34" fillId="41" borderId="14" xfId="4" applyFont="1" applyFill="1" applyBorder="1" applyAlignment="1" applyProtection="1">
      <alignment horizontal="center" vertical="center" wrapText="1"/>
      <protection locked="0"/>
    </xf>
    <xf numFmtId="0" fontId="81" fillId="51" borderId="14" xfId="4" applyFont="1" applyFill="1" applyBorder="1" applyAlignment="1" applyProtection="1">
      <alignment vertical="center" wrapText="1"/>
      <protection locked="0"/>
    </xf>
    <xf numFmtId="0" fontId="104" fillId="31" borderId="140" xfId="4" applyFont="1" applyFill="1" applyBorder="1" applyAlignment="1" applyProtection="1">
      <alignment horizontal="center" vertical="center" wrapText="1"/>
      <protection locked="0"/>
    </xf>
    <xf numFmtId="0" fontId="114" fillId="48" borderId="3" xfId="4" applyFont="1" applyFill="1" applyBorder="1" applyAlignment="1" applyProtection="1">
      <alignment horizontal="left" vertical="center" wrapText="1"/>
      <protection locked="0"/>
    </xf>
    <xf numFmtId="0" fontId="97" fillId="3" borderId="14" xfId="4" applyFont="1" applyFill="1" applyBorder="1" applyAlignment="1" applyProtection="1">
      <alignment horizontal="center" vertical="center" wrapText="1"/>
      <protection locked="0"/>
    </xf>
    <xf numFmtId="0" fontId="81" fillId="30" borderId="14" xfId="4" applyFont="1" applyFill="1" applyBorder="1" applyAlignment="1" applyProtection="1">
      <alignment horizontal="center" vertical="center" wrapText="1"/>
      <protection locked="0"/>
    </xf>
    <xf numFmtId="0" fontId="100" fillId="6" borderId="14" xfId="4" applyFont="1" applyFill="1" applyBorder="1" applyAlignment="1" applyProtection="1">
      <alignment horizontal="center" vertical="center" wrapText="1"/>
      <protection locked="0"/>
    </xf>
    <xf numFmtId="0" fontId="114" fillId="51" borderId="14" xfId="4" applyFont="1" applyFill="1" applyBorder="1" applyAlignment="1" applyProtection="1">
      <alignment horizontal="left" vertical="center" wrapText="1"/>
      <protection locked="0"/>
    </xf>
    <xf numFmtId="0" fontId="124" fillId="31" borderId="26" xfId="4" applyFont="1" applyFill="1" applyBorder="1" applyAlignment="1" applyProtection="1">
      <alignment horizontal="center" vertical="center" wrapText="1"/>
      <protection locked="0"/>
    </xf>
    <xf numFmtId="0" fontId="124" fillId="49" borderId="15" xfId="4" applyFont="1" applyFill="1" applyBorder="1" applyAlignment="1" applyProtection="1">
      <alignment horizontal="center" vertical="center" wrapText="1"/>
      <protection locked="0"/>
    </xf>
    <xf numFmtId="9" fontId="100" fillId="3" borderId="0" xfId="3" applyNumberFormat="1" applyFont="1" applyFill="1" applyAlignment="1">
      <alignment horizontal="right" vertical="top"/>
    </xf>
    <xf numFmtId="0" fontId="121" fillId="3" borderId="3" xfId="3" applyFont="1" applyFill="1" applyBorder="1" applyAlignment="1">
      <alignment horizontal="center" vertical="center" wrapText="1"/>
    </xf>
    <xf numFmtId="0" fontId="121" fillId="3" borderId="14" xfId="3" applyFont="1" applyFill="1" applyBorder="1" applyAlignment="1">
      <alignment horizontal="center" vertical="center" wrapText="1"/>
    </xf>
    <xf numFmtId="0" fontId="121" fillId="41" borderId="14" xfId="3" applyFont="1" applyFill="1" applyBorder="1" applyAlignment="1">
      <alignment horizontal="center" vertical="center" wrapText="1"/>
    </xf>
    <xf numFmtId="0" fontId="121" fillId="41" borderId="15" xfId="3" applyFont="1" applyFill="1" applyBorder="1" applyAlignment="1">
      <alignment horizontal="center" vertical="center" wrapText="1"/>
    </xf>
    <xf numFmtId="0" fontId="81" fillId="51" borderId="106" xfId="4" applyFont="1" applyFill="1" applyBorder="1" applyAlignment="1" applyProtection="1">
      <alignment vertical="center" wrapText="1"/>
      <protection locked="0"/>
    </xf>
    <xf numFmtId="0" fontId="34" fillId="41" borderId="105" xfId="4" applyFont="1" applyFill="1" applyBorder="1" applyAlignment="1" applyProtection="1">
      <alignment horizontal="center" vertical="center" wrapText="1"/>
      <protection locked="0"/>
    </xf>
    <xf numFmtId="0" fontId="81" fillId="51" borderId="105" xfId="4" applyFont="1" applyFill="1" applyBorder="1" applyAlignment="1" applyProtection="1">
      <alignment vertical="center" wrapText="1"/>
      <protection locked="0"/>
    </xf>
    <xf numFmtId="0" fontId="104" fillId="31" borderId="68" xfId="4" applyFont="1" applyFill="1" applyBorder="1" applyAlignment="1" applyProtection="1">
      <alignment horizontal="center" vertical="center" wrapText="1"/>
      <protection locked="0"/>
    </xf>
    <xf numFmtId="0" fontId="114" fillId="48" borderId="104" xfId="4" applyFont="1" applyFill="1" applyBorder="1" applyAlignment="1" applyProtection="1">
      <alignment horizontal="left" vertical="center" wrapText="1"/>
      <protection locked="0"/>
    </xf>
    <xf numFmtId="0" fontId="97" fillId="3" borderId="105" xfId="4" applyFont="1" applyFill="1" applyBorder="1" applyAlignment="1" applyProtection="1">
      <alignment horizontal="center" vertical="center" wrapText="1"/>
      <protection locked="0"/>
    </xf>
    <xf numFmtId="0" fontId="100" fillId="6" borderId="58" xfId="4" applyFont="1" applyFill="1" applyBorder="1" applyAlignment="1" applyProtection="1">
      <alignment horizontal="center" vertical="center" wrapText="1"/>
      <protection locked="0"/>
    </xf>
    <xf numFmtId="0" fontId="114" fillId="51" borderId="105" xfId="4" applyFont="1" applyFill="1" applyBorder="1" applyAlignment="1" applyProtection="1">
      <alignment horizontal="left" vertical="center" wrapText="1"/>
      <protection locked="0"/>
    </xf>
    <xf numFmtId="0" fontId="124" fillId="31" borderId="106" xfId="4" applyFont="1" applyFill="1" applyBorder="1" applyAlignment="1" applyProtection="1">
      <alignment horizontal="center" vertical="center" wrapText="1"/>
      <protection locked="0"/>
    </xf>
    <xf numFmtId="0" fontId="124" fillId="49" borderId="107" xfId="4" applyFont="1" applyFill="1" applyBorder="1" applyAlignment="1" applyProtection="1">
      <alignment horizontal="center" vertical="center" wrapText="1"/>
      <protection locked="0"/>
    </xf>
    <xf numFmtId="9" fontId="97" fillId="3" borderId="0" xfId="3" applyNumberFormat="1" applyFont="1" applyFill="1" applyAlignment="1">
      <alignment vertical="center"/>
    </xf>
    <xf numFmtId="0" fontId="121" fillId="3" borderId="104" xfId="3" applyFont="1" applyFill="1" applyBorder="1" applyAlignment="1">
      <alignment horizontal="center" vertical="center" wrapText="1"/>
    </xf>
    <xf numFmtId="0" fontId="121" fillId="3" borderId="105" xfId="3" applyFont="1" applyFill="1" applyBorder="1" applyAlignment="1">
      <alignment horizontal="center" vertical="center" wrapText="1"/>
    </xf>
    <xf numFmtId="0" fontId="121" fillId="56" borderId="105" xfId="3" applyFont="1" applyFill="1" applyBorder="1" applyAlignment="1">
      <alignment horizontal="center" vertical="center" wrapText="1"/>
    </xf>
    <xf numFmtId="0" fontId="121" fillId="41" borderId="105" xfId="3" applyFont="1" applyFill="1" applyBorder="1" applyAlignment="1">
      <alignment horizontal="center" vertical="center" wrapText="1"/>
    </xf>
    <xf numFmtId="0" fontId="121" fillId="41" borderId="107" xfId="3" applyFont="1" applyFill="1" applyBorder="1" applyAlignment="1">
      <alignment horizontal="center" vertical="center" wrapText="1"/>
    </xf>
    <xf numFmtId="0" fontId="62" fillId="51" borderId="106" xfId="4" applyFont="1" applyFill="1" applyBorder="1" applyAlignment="1" applyProtection="1">
      <alignment vertical="center" wrapText="1"/>
      <protection locked="0"/>
    </xf>
    <xf numFmtId="0" fontId="104" fillId="48" borderId="104" xfId="4" applyFont="1" applyFill="1" applyBorder="1" applyAlignment="1" applyProtection="1">
      <alignment horizontal="center" vertical="center" wrapText="1"/>
      <protection locked="0"/>
    </xf>
    <xf numFmtId="0" fontId="97" fillId="30" borderId="105" xfId="4" applyFont="1" applyFill="1" applyBorder="1" applyAlignment="1" applyProtection="1">
      <alignment horizontal="center" vertical="center" wrapText="1"/>
      <protection locked="0"/>
    </xf>
    <xf numFmtId="0" fontId="97" fillId="6" borderId="58" xfId="4" applyFont="1" applyFill="1" applyBorder="1" applyAlignment="1" applyProtection="1">
      <alignment horizontal="center" vertical="center" wrapText="1"/>
      <protection locked="0"/>
    </xf>
    <xf numFmtId="0" fontId="104" fillId="51" borderId="105" xfId="4" applyFont="1" applyFill="1" applyBorder="1" applyAlignment="1" applyProtection="1">
      <alignment horizontal="center" vertical="center" wrapText="1"/>
      <protection locked="0"/>
    </xf>
    <xf numFmtId="0" fontId="104" fillId="31" borderId="106" xfId="4" applyFont="1" applyFill="1" applyBorder="1" applyAlignment="1" applyProtection="1">
      <alignment horizontal="center" vertical="center" wrapText="1"/>
      <protection locked="0"/>
    </xf>
    <xf numFmtId="0" fontId="104" fillId="49" borderId="107" xfId="4" applyFont="1" applyFill="1" applyBorder="1" applyAlignment="1" applyProtection="1">
      <alignment horizontal="center" vertical="center" wrapText="1"/>
      <protection locked="0"/>
    </xf>
    <xf numFmtId="0" fontId="121" fillId="34" borderId="105" xfId="3" applyFont="1" applyFill="1" applyBorder="1" applyAlignment="1">
      <alignment horizontal="center" vertical="center" wrapText="1"/>
    </xf>
    <xf numFmtId="0" fontId="62" fillId="51" borderId="54" xfId="4" applyFont="1" applyFill="1" applyBorder="1" applyAlignment="1" applyProtection="1">
      <alignment vertical="center" wrapText="1"/>
      <protection locked="0"/>
    </xf>
    <xf numFmtId="0" fontId="34" fillId="41" borderId="16" xfId="4" applyFont="1" applyFill="1" applyBorder="1" applyAlignment="1" applyProtection="1">
      <alignment horizontal="center" vertical="center" wrapText="1"/>
      <protection locked="0"/>
    </xf>
    <xf numFmtId="0" fontId="81" fillId="51" borderId="16" xfId="4" applyFont="1" applyFill="1" applyBorder="1" applyAlignment="1" applyProtection="1">
      <alignment vertical="center" wrapText="1"/>
      <protection locked="0"/>
    </xf>
    <xf numFmtId="0" fontId="104" fillId="31" borderId="61" xfId="4" applyFont="1" applyFill="1" applyBorder="1" applyAlignment="1" applyProtection="1">
      <alignment horizontal="center" vertical="center" wrapText="1"/>
      <protection locked="0"/>
    </xf>
    <xf numFmtId="0" fontId="104" fillId="48" borderId="4" xfId="4" applyFont="1" applyFill="1" applyBorder="1" applyAlignment="1" applyProtection="1">
      <alignment horizontal="center" vertical="center" wrapText="1"/>
      <protection locked="0"/>
    </xf>
    <xf numFmtId="0" fontId="97" fillId="3" borderId="16" xfId="4" applyFont="1" applyFill="1" applyBorder="1" applyAlignment="1" applyProtection="1">
      <alignment horizontal="center" vertical="center" wrapText="1"/>
      <protection locked="0"/>
    </xf>
    <xf numFmtId="0" fontId="97" fillId="30" borderId="16" xfId="4" applyFont="1" applyFill="1" applyBorder="1" applyAlignment="1" applyProtection="1">
      <alignment vertical="center" wrapText="1"/>
      <protection locked="0"/>
    </xf>
    <xf numFmtId="0" fontId="97" fillId="6" borderId="52" xfId="4" applyFont="1" applyFill="1" applyBorder="1" applyAlignment="1" applyProtection="1">
      <alignment horizontal="center" vertical="center" wrapText="1"/>
      <protection locked="0"/>
    </xf>
    <xf numFmtId="0" fontId="104" fillId="51" borderId="16" xfId="4" applyFont="1" applyFill="1" applyBorder="1" applyAlignment="1" applyProtection="1">
      <alignment vertical="center" wrapText="1"/>
      <protection locked="0"/>
    </xf>
    <xf numFmtId="0" fontId="104" fillId="31" borderId="54" xfId="4" applyFont="1" applyFill="1" applyBorder="1" applyAlignment="1" applyProtection="1">
      <alignment vertical="center" wrapText="1"/>
      <protection locked="0"/>
    </xf>
    <xf numFmtId="0" fontId="104" fillId="49" borderId="18" xfId="4" applyFont="1" applyFill="1" applyBorder="1" applyAlignment="1" applyProtection="1">
      <alignment vertical="center" wrapText="1"/>
      <protection locked="0"/>
    </xf>
    <xf numFmtId="9" fontId="100" fillId="3" borderId="0" xfId="3" applyNumberFormat="1" applyFont="1" applyFill="1" applyAlignment="1">
      <alignment vertical="top"/>
    </xf>
    <xf numFmtId="0" fontId="121" fillId="3" borderId="4" xfId="3" applyFont="1" applyFill="1" applyBorder="1" applyAlignment="1">
      <alignment horizontal="center" vertical="center" wrapText="1"/>
    </xf>
    <xf numFmtId="0" fontId="121" fillId="3" borderId="16" xfId="3" applyFont="1" applyFill="1" applyBorder="1" applyAlignment="1">
      <alignment horizontal="center" vertical="center" wrapText="1"/>
    </xf>
    <xf numFmtId="0" fontId="121" fillId="34" borderId="16" xfId="3" applyFont="1" applyFill="1" applyBorder="1" applyAlignment="1">
      <alignment horizontal="center" vertical="center" wrapText="1"/>
    </xf>
    <xf numFmtId="0" fontId="121" fillId="56" borderId="16" xfId="3" applyFont="1" applyFill="1" applyBorder="1" applyAlignment="1">
      <alignment horizontal="center" vertical="center" wrapText="1"/>
    </xf>
    <xf numFmtId="0" fontId="121" fillId="41" borderId="18" xfId="3" applyFont="1" applyFill="1" applyBorder="1" applyAlignment="1">
      <alignment horizontal="center" vertical="center" wrapText="1"/>
    </xf>
    <xf numFmtId="0" fontId="97" fillId="51" borderId="105" xfId="4" applyFont="1" applyFill="1" applyBorder="1" applyAlignment="1" applyProtection="1">
      <alignment vertical="center" wrapText="1"/>
      <protection locked="0"/>
    </xf>
    <xf numFmtId="0" fontId="97" fillId="51" borderId="16" xfId="4" applyFont="1" applyFill="1" applyBorder="1" applyAlignment="1" applyProtection="1">
      <alignment vertical="center" wrapText="1"/>
      <protection locked="0"/>
    </xf>
    <xf numFmtId="0" fontId="98" fillId="51" borderId="105" xfId="4" applyFont="1" applyFill="1" applyBorder="1" applyAlignment="1" applyProtection="1">
      <alignment vertical="center" wrapText="1"/>
      <protection locked="0"/>
    </xf>
    <xf numFmtId="0" fontId="104" fillId="48" borderId="104" xfId="4" applyFont="1" applyFill="1" applyBorder="1" applyAlignment="1" applyProtection="1">
      <alignment horizontal="left" vertical="center" wrapText="1"/>
      <protection locked="0"/>
    </xf>
    <xf numFmtId="0" fontId="98" fillId="30" borderId="105" xfId="4" applyFont="1" applyFill="1" applyBorder="1" applyAlignment="1" applyProtection="1">
      <alignment horizontal="center" vertical="center" wrapText="1"/>
      <protection locked="0"/>
    </xf>
    <xf numFmtId="0" fontId="81" fillId="51" borderId="54" xfId="4" applyFont="1" applyFill="1" applyBorder="1" applyAlignment="1" applyProtection="1">
      <alignment vertical="center" wrapText="1"/>
      <protection locked="0"/>
    </xf>
    <xf numFmtId="0" fontId="98" fillId="51" borderId="16" xfId="4" applyFont="1" applyFill="1" applyBorder="1" applyAlignment="1" applyProtection="1">
      <alignment vertical="center" wrapText="1"/>
      <protection locked="0"/>
    </xf>
    <xf numFmtId="0" fontId="104" fillId="48" borderId="4" xfId="4" applyFont="1" applyFill="1" applyBorder="1" applyAlignment="1" applyProtection="1">
      <alignment horizontal="left" vertical="center" wrapText="1"/>
      <protection locked="0"/>
    </xf>
    <xf numFmtId="0" fontId="100" fillId="51" borderId="106" xfId="4" applyFont="1" applyFill="1" applyBorder="1" applyAlignment="1" applyProtection="1">
      <alignment vertical="center" wrapText="1"/>
      <protection locked="0"/>
    </xf>
    <xf numFmtId="0" fontId="100" fillId="51" borderId="105" xfId="4" applyFont="1" applyFill="1" applyBorder="1" applyAlignment="1" applyProtection="1">
      <alignment vertical="center" wrapText="1"/>
      <protection locked="0"/>
    </xf>
    <xf numFmtId="0" fontId="114" fillId="48" borderId="104" xfId="4" applyFont="1" applyFill="1" applyBorder="1" applyAlignment="1" applyProtection="1">
      <alignment horizontal="center" vertical="center" wrapText="1"/>
      <protection locked="0"/>
    </xf>
    <xf numFmtId="0" fontId="100" fillId="51" borderId="54" xfId="4" applyFont="1" applyFill="1" applyBorder="1" applyAlignment="1" applyProtection="1">
      <alignment vertical="center" wrapText="1"/>
      <protection locked="0"/>
    </xf>
    <xf numFmtId="0" fontId="100" fillId="51" borderId="16" xfId="4" applyFont="1" applyFill="1" applyBorder="1" applyAlignment="1" applyProtection="1">
      <alignment vertical="center" wrapText="1"/>
      <protection locked="0"/>
    </xf>
    <xf numFmtId="0" fontId="114" fillId="31" borderId="105" xfId="4" applyFont="1" applyFill="1" applyBorder="1" applyAlignment="1" applyProtection="1">
      <alignment horizontal="center" vertical="center" wrapText="1"/>
      <protection locked="0"/>
    </xf>
    <xf numFmtId="0" fontId="114" fillId="49" borderId="107" xfId="4" applyFont="1" applyFill="1" applyBorder="1" applyAlignment="1" applyProtection="1">
      <alignment horizontal="center" vertical="center" wrapText="1"/>
      <protection locked="0"/>
    </xf>
    <xf numFmtId="0" fontId="97" fillId="51" borderId="106" xfId="4" applyFont="1" applyFill="1" applyBorder="1" applyAlignment="1" applyProtection="1">
      <alignment vertical="center" wrapText="1"/>
      <protection locked="0"/>
    </xf>
    <xf numFmtId="0" fontId="114" fillId="48" borderId="3" xfId="4" applyFont="1" applyFill="1" applyBorder="1" applyAlignment="1" applyProtection="1">
      <alignment vertical="center" wrapText="1"/>
      <protection locked="0"/>
    </xf>
    <xf numFmtId="0" fontId="114" fillId="48" borderId="104" xfId="4" applyFont="1" applyFill="1" applyBorder="1" applyAlignment="1" applyProtection="1">
      <alignment vertical="center" wrapText="1"/>
      <protection locked="0"/>
    </xf>
    <xf numFmtId="0" fontId="81" fillId="51" borderId="26" xfId="4" applyFont="1" applyFill="1" applyBorder="1" applyAlignment="1" applyProtection="1">
      <alignment vertical="top" wrapText="1"/>
      <protection locked="0"/>
    </xf>
    <xf numFmtId="0" fontId="97" fillId="51" borderId="54" xfId="4" applyFont="1" applyFill="1" applyBorder="1" applyAlignment="1" applyProtection="1">
      <alignment vertical="center" wrapText="1"/>
      <protection locked="0"/>
    </xf>
    <xf numFmtId="0" fontId="23" fillId="0" borderId="0" xfId="3" applyFont="1" applyProtection="1">
      <protection locked="0"/>
    </xf>
    <xf numFmtId="0" fontId="91" fillId="0" borderId="0" xfId="3" applyFont="1" applyAlignment="1" applyProtection="1">
      <alignment horizontal="center" vertical="center"/>
      <protection locked="0"/>
    </xf>
    <xf numFmtId="0" fontId="23" fillId="0" borderId="127" xfId="3" applyFont="1" applyBorder="1" applyProtection="1">
      <protection locked="0"/>
    </xf>
    <xf numFmtId="0" fontId="92" fillId="0" borderId="0" xfId="3" applyFont="1" applyProtection="1">
      <protection locked="0"/>
    </xf>
    <xf numFmtId="0" fontId="93" fillId="0" borderId="0" xfId="3" applyFont="1" applyAlignment="1">
      <alignment vertical="center"/>
    </xf>
    <xf numFmtId="0" fontId="93" fillId="0" borderId="0" xfId="3" applyFont="1"/>
    <xf numFmtId="0" fontId="23" fillId="3" borderId="0" xfId="3" applyFont="1" applyFill="1" applyProtection="1">
      <protection locked="0"/>
    </xf>
    <xf numFmtId="0" fontId="23" fillId="0" borderId="146" xfId="3" applyFont="1" applyBorder="1" applyProtection="1">
      <protection locked="0"/>
    </xf>
    <xf numFmtId="0" fontId="23" fillId="0" borderId="147" xfId="3" applyFont="1" applyBorder="1" applyProtection="1">
      <protection locked="0"/>
    </xf>
    <xf numFmtId="0" fontId="101" fillId="0" borderId="0" xfId="3" applyFont="1" applyProtection="1">
      <protection locked="0"/>
    </xf>
    <xf numFmtId="0" fontId="91" fillId="0" borderId="0" xfId="3" applyFont="1" applyAlignment="1" applyProtection="1">
      <alignment vertical="center"/>
      <protection locked="0"/>
    </xf>
    <xf numFmtId="0" fontId="105" fillId="0" borderId="0" xfId="3" applyFont="1"/>
    <xf numFmtId="0" fontId="91" fillId="0" borderId="4" xfId="3" applyFont="1" applyBorder="1" applyAlignment="1">
      <alignment horizontal="center" vertical="center"/>
    </xf>
    <xf numFmtId="0" fontId="91" fillId="0" borderId="16" xfId="3" applyFont="1" applyBorder="1" applyAlignment="1">
      <alignment horizontal="center" vertical="center"/>
    </xf>
    <xf numFmtId="0" fontId="91" fillId="0" borderId="54" xfId="3" applyFont="1" applyBorder="1" applyAlignment="1">
      <alignment horizontal="center" vertical="center"/>
    </xf>
    <xf numFmtId="0" fontId="91" fillId="0" borderId="178" xfId="3" applyFont="1" applyBorder="1" applyAlignment="1">
      <alignment horizontal="center" vertical="center"/>
    </xf>
    <xf numFmtId="0" fontId="91" fillId="0" borderId="179" xfId="3" applyFont="1" applyBorder="1" applyAlignment="1">
      <alignment horizontal="center" vertical="center"/>
    </xf>
    <xf numFmtId="0" fontId="104" fillId="49" borderId="174" xfId="3" applyFont="1" applyFill="1" applyBorder="1" applyAlignment="1">
      <alignment horizontal="center" vertical="center" wrapText="1"/>
    </xf>
    <xf numFmtId="0" fontId="104" fillId="49" borderId="57" xfId="3" applyFont="1" applyFill="1" applyBorder="1" applyAlignment="1">
      <alignment horizontal="center" vertical="center" wrapText="1"/>
    </xf>
    <xf numFmtId="0" fontId="23" fillId="0" borderId="0" xfId="3" applyFont="1" applyAlignment="1" applyProtection="1">
      <alignment horizontal="center"/>
      <protection locked="0"/>
    </xf>
    <xf numFmtId="1" fontId="104" fillId="48" borderId="14" xfId="5" applyNumberFormat="1" applyFont="1" applyFill="1" applyBorder="1" applyAlignment="1">
      <alignment horizontal="center" vertical="center"/>
    </xf>
    <xf numFmtId="168" fontId="97" fillId="3" borderId="14" xfId="5" applyNumberFormat="1" applyFont="1" applyFill="1" applyBorder="1" applyAlignment="1" applyProtection="1">
      <alignment horizontal="center" vertical="center"/>
      <protection locked="0"/>
    </xf>
    <xf numFmtId="1" fontId="104" fillId="48" borderId="105" xfId="5" applyNumberFormat="1" applyFont="1" applyFill="1" applyBorder="1" applyAlignment="1">
      <alignment horizontal="center" vertical="center"/>
    </xf>
    <xf numFmtId="168" fontId="97" fillId="3" borderId="58" xfId="5" applyNumberFormat="1" applyFont="1" applyFill="1" applyBorder="1" applyAlignment="1" applyProtection="1">
      <alignment horizontal="center" vertical="center"/>
      <protection locked="0"/>
    </xf>
    <xf numFmtId="0" fontId="98" fillId="0" borderId="0" xfId="3" applyFont="1"/>
    <xf numFmtId="1" fontId="104" fillId="48" borderId="16" xfId="5" applyNumberFormat="1" applyFont="1" applyFill="1" applyBorder="1" applyAlignment="1">
      <alignment horizontal="center" vertical="center"/>
    </xf>
    <xf numFmtId="168" fontId="97" fillId="3" borderId="52" xfId="5" applyNumberFormat="1" applyFont="1" applyFill="1" applyBorder="1" applyAlignment="1" applyProtection="1">
      <alignment horizontal="center" vertical="center"/>
      <protection locked="0"/>
    </xf>
    <xf numFmtId="0" fontId="81" fillId="0" borderId="0" xfId="3" applyFont="1"/>
    <xf numFmtId="9" fontId="100" fillId="0" borderId="0" xfId="3" applyNumberFormat="1" applyFont="1" applyAlignment="1">
      <alignment vertical="top"/>
    </xf>
    <xf numFmtId="9" fontId="100" fillId="0" borderId="0" xfId="3" applyNumberFormat="1" applyFont="1" applyAlignment="1">
      <alignment horizontal="right" vertical="top"/>
    </xf>
    <xf numFmtId="1" fontId="104" fillId="48" borderId="103" xfId="5" applyNumberFormat="1" applyFont="1" applyFill="1" applyBorder="1" applyAlignment="1">
      <alignment horizontal="center" vertical="center"/>
    </xf>
    <xf numFmtId="0" fontId="91" fillId="65" borderId="195" xfId="3" applyFont="1" applyFill="1" applyBorder="1" applyAlignment="1">
      <alignment vertical="center" wrapText="1"/>
    </xf>
    <xf numFmtId="0" fontId="26" fillId="65" borderId="195" xfId="3" applyFont="1" applyFill="1" applyBorder="1" applyAlignment="1">
      <alignment vertical="center" wrapText="1"/>
    </xf>
    <xf numFmtId="0" fontId="26" fillId="65" borderId="198" xfId="3" applyFont="1" applyFill="1" applyBorder="1" applyAlignment="1">
      <alignment vertical="center" wrapText="1"/>
    </xf>
    <xf numFmtId="9" fontId="20" fillId="6" borderId="104" xfId="1" applyNumberFormat="1" applyFont="1" applyFill="1" applyBorder="1" applyAlignment="1">
      <alignment horizontal="center" vertical="center" wrapText="1"/>
    </xf>
    <xf numFmtId="9" fontId="20" fillId="6" borderId="105" xfId="1" applyNumberFormat="1" applyFont="1" applyFill="1" applyBorder="1" applyAlignment="1">
      <alignment horizontal="center" vertical="center" wrapText="1"/>
    </xf>
    <xf numFmtId="0" fontId="1" fillId="2" borderId="70" xfId="1" applyFont="1" applyFill="1" applyBorder="1" applyAlignment="1">
      <alignment horizontal="center" vertical="center" wrapText="1"/>
    </xf>
    <xf numFmtId="0" fontId="12" fillId="3" borderId="94" xfId="1" applyFont="1" applyFill="1" applyBorder="1" applyAlignment="1">
      <alignment vertical="center"/>
    </xf>
    <xf numFmtId="0" fontId="12" fillId="3" borderId="95" xfId="1" applyFont="1" applyFill="1" applyBorder="1" applyAlignment="1">
      <alignment vertical="center"/>
    </xf>
    <xf numFmtId="0" fontId="12" fillId="3" borderId="96" xfId="1" applyFont="1" applyFill="1" applyBorder="1" applyAlignment="1">
      <alignment vertical="center"/>
    </xf>
    <xf numFmtId="0" fontId="12" fillId="3" borderId="94" xfId="1" applyFont="1" applyFill="1" applyBorder="1" applyAlignment="1">
      <alignment vertical="center" wrapText="1"/>
    </xf>
    <xf numFmtId="0" fontId="12" fillId="3" borderId="95" xfId="1" applyFont="1" applyFill="1" applyBorder="1" applyAlignment="1">
      <alignment vertical="center" wrapText="1"/>
    </xf>
    <xf numFmtId="0" fontId="12" fillId="3" borderId="96" xfId="1" applyFont="1" applyFill="1" applyBorder="1" applyAlignment="1">
      <alignment vertical="center" wrapText="1"/>
    </xf>
    <xf numFmtId="0" fontId="13" fillId="3" borderId="99" xfId="1" applyFont="1" applyFill="1" applyBorder="1" applyAlignment="1">
      <alignment horizontal="left" vertical="center" wrapText="1"/>
    </xf>
    <xf numFmtId="0" fontId="13" fillId="3" borderId="10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2" fillId="3" borderId="54" xfId="1" applyFont="1" applyFill="1" applyBorder="1" applyAlignment="1">
      <alignment vertical="center"/>
    </xf>
    <xf numFmtId="0" fontId="12" fillId="3" borderId="53" xfId="1" applyFont="1" applyFill="1" applyBorder="1" applyAlignment="1">
      <alignment vertical="center"/>
    </xf>
    <xf numFmtId="0" fontId="12" fillId="3" borderId="13" xfId="1" applyFont="1" applyFill="1" applyBorder="1" applyAlignment="1">
      <alignment vertical="center"/>
    </xf>
    <xf numFmtId="0" fontId="1" fillId="3" borderId="20" xfId="1" applyFont="1" applyFill="1" applyBorder="1" applyAlignment="1">
      <alignment horizontal="center" vertical="center"/>
    </xf>
    <xf numFmtId="0" fontId="1" fillId="2" borderId="35"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2" fillId="5" borderId="70" xfId="1" applyFont="1" applyFill="1" applyBorder="1" applyAlignment="1">
      <alignment horizontal="left" vertical="center" wrapText="1"/>
    </xf>
    <xf numFmtId="0" fontId="12" fillId="5" borderId="70" xfId="1" applyFont="1" applyFill="1" applyBorder="1" applyAlignment="1">
      <alignment horizontal="center" vertical="center" wrapText="1"/>
    </xf>
    <xf numFmtId="0" fontId="12" fillId="5" borderId="4" xfId="1" applyFont="1" applyFill="1" applyBorder="1" applyAlignment="1">
      <alignment horizontal="left" vertical="center" wrapText="1"/>
    </xf>
    <xf numFmtId="0" fontId="1" fillId="2" borderId="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73" xfId="1" applyFont="1" applyFill="1" applyBorder="1" applyAlignment="1">
      <alignment horizontal="left" vertical="center"/>
    </xf>
    <xf numFmtId="0" fontId="1" fillId="2" borderId="83" xfId="1" applyFont="1" applyFill="1" applyBorder="1" applyAlignment="1">
      <alignment horizontal="left" vertical="center"/>
    </xf>
    <xf numFmtId="0" fontId="1" fillId="2" borderId="84" xfId="1" applyFont="1" applyFill="1" applyBorder="1" applyAlignment="1">
      <alignment horizontal="left" vertical="center"/>
    </xf>
    <xf numFmtId="0" fontId="1" fillId="2" borderId="76" xfId="1" applyFont="1" applyFill="1" applyBorder="1" applyAlignment="1">
      <alignment horizontal="center" vertical="center"/>
    </xf>
    <xf numFmtId="0" fontId="1" fillId="2" borderId="77" xfId="1" applyFont="1" applyFill="1" applyBorder="1" applyAlignment="1">
      <alignment horizontal="center" vertical="center"/>
    </xf>
    <xf numFmtId="14" fontId="6" fillId="2" borderId="76" xfId="1" applyNumberFormat="1" applyFont="1" applyFill="1" applyBorder="1" applyAlignment="1">
      <alignment horizontal="center" vertical="center"/>
    </xf>
    <xf numFmtId="14" fontId="6" fillId="2" borderId="71" xfId="1" applyNumberFormat="1" applyFont="1" applyFill="1" applyBorder="1" applyAlignment="1">
      <alignment horizontal="center" vertical="center"/>
    </xf>
    <xf numFmtId="0" fontId="8" fillId="2" borderId="1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1" fillId="4" borderId="6" xfId="1" applyFont="1" applyFill="1" applyBorder="1" applyAlignment="1">
      <alignment horizontal="center" vertical="center"/>
    </xf>
    <xf numFmtId="0" fontId="1" fillId="4" borderId="7" xfId="1" applyFont="1" applyFill="1" applyBorder="1" applyAlignment="1">
      <alignment horizontal="center" vertical="center"/>
    </xf>
    <xf numFmtId="0" fontId="1" fillId="4" borderId="8" xfId="1" applyFont="1" applyFill="1" applyBorder="1" applyAlignment="1">
      <alignment horizontal="center"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2" xfId="1" applyFont="1" applyFill="1" applyBorder="1" applyAlignment="1">
      <alignment vertical="center"/>
    </xf>
    <xf numFmtId="0" fontId="12" fillId="5" borderId="49" xfId="1" applyFont="1" applyFill="1" applyBorder="1" applyAlignment="1">
      <alignment horizontal="left" vertical="center" wrapText="1"/>
    </xf>
    <xf numFmtId="0" fontId="1" fillId="2" borderId="19"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21" xfId="1" applyFont="1" applyFill="1" applyBorder="1" applyAlignment="1">
      <alignment horizontal="center" vertical="center"/>
    </xf>
    <xf numFmtId="0" fontId="6" fillId="2" borderId="58" xfId="1" applyFont="1" applyFill="1" applyBorder="1" applyAlignment="1">
      <alignment horizontal="left" vertical="center"/>
    </xf>
    <xf numFmtId="0" fontId="6" fillId="2" borderId="48" xfId="1" applyFont="1" applyFill="1" applyBorder="1" applyAlignment="1">
      <alignment horizontal="left" vertical="center"/>
    </xf>
    <xf numFmtId="0" fontId="8" fillId="2" borderId="76" xfId="1" applyFont="1" applyFill="1" applyBorder="1" applyAlignment="1">
      <alignment horizontal="left" vertical="center" wrapText="1"/>
    </xf>
    <xf numFmtId="0" fontId="8" fillId="2" borderId="71" xfId="1" applyFont="1" applyFill="1" applyBorder="1" applyAlignment="1">
      <alignment horizontal="left" vertical="center" wrapText="1"/>
    </xf>
    <xf numFmtId="0" fontId="1" fillId="4" borderId="70" xfId="1" applyFont="1" applyFill="1" applyBorder="1" applyAlignment="1">
      <alignment horizontal="center" vertical="center"/>
    </xf>
    <xf numFmtId="0" fontId="1" fillId="4" borderId="76" xfId="1" applyFont="1" applyFill="1" applyBorder="1" applyAlignment="1">
      <alignment horizontal="center" vertical="center"/>
    </xf>
    <xf numFmtId="0" fontId="1" fillId="4" borderId="71" xfId="1" applyFont="1" applyFill="1" applyBorder="1" applyAlignment="1">
      <alignment horizontal="center" vertical="center"/>
    </xf>
    <xf numFmtId="0" fontId="12" fillId="3" borderId="76" xfId="1" applyFont="1" applyFill="1" applyBorder="1" applyAlignment="1">
      <alignment vertical="center"/>
    </xf>
    <xf numFmtId="0" fontId="12" fillId="3" borderId="71" xfId="1" applyFont="1" applyFill="1" applyBorder="1" applyAlignment="1">
      <alignment vertical="center"/>
    </xf>
    <xf numFmtId="0" fontId="12" fillId="3" borderId="76" xfId="1" applyFont="1" applyFill="1" applyBorder="1" applyAlignment="1">
      <alignment vertical="center" wrapText="1"/>
    </xf>
    <xf numFmtId="0" fontId="12" fillId="3" borderId="71" xfId="1" applyFont="1" applyFill="1" applyBorder="1" applyAlignment="1">
      <alignment vertical="center" wrapText="1"/>
    </xf>
    <xf numFmtId="0" fontId="13" fillId="2" borderId="16" xfId="1" applyFont="1" applyFill="1" applyBorder="1" applyAlignment="1">
      <alignment horizontal="left" vertical="top" wrapText="1"/>
    </xf>
    <xf numFmtId="0" fontId="13" fillId="2" borderId="18" xfId="1" applyFont="1" applyFill="1" applyBorder="1" applyAlignment="1">
      <alignment horizontal="left" vertical="top" wrapText="1"/>
    </xf>
    <xf numFmtId="0" fontId="8" fillId="5" borderId="30" xfId="1" applyFont="1" applyFill="1" applyBorder="1" applyAlignment="1">
      <alignment horizontal="left" vertical="center" wrapText="1"/>
    </xf>
    <xf numFmtId="0" fontId="8" fillId="5" borderId="32" xfId="1" applyFont="1" applyFill="1" applyBorder="1" applyAlignment="1">
      <alignment horizontal="left" vertical="center" wrapText="1"/>
    </xf>
    <xf numFmtId="0" fontId="1" fillId="2" borderId="82"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84" xfId="1" applyFont="1" applyFill="1" applyBorder="1" applyAlignment="1">
      <alignment horizontal="center" vertical="center"/>
    </xf>
    <xf numFmtId="14" fontId="6" fillId="2" borderId="82" xfId="1" applyNumberFormat="1" applyFont="1" applyFill="1" applyBorder="1" applyAlignment="1">
      <alignment horizontal="center" vertical="center"/>
    </xf>
    <xf numFmtId="14" fontId="6" fillId="2" borderId="83" xfId="1" applyNumberFormat="1" applyFont="1" applyFill="1" applyBorder="1" applyAlignment="1">
      <alignment horizontal="center" vertical="center"/>
    </xf>
    <xf numFmtId="14" fontId="6" fillId="2" borderId="84" xfId="1" applyNumberFormat="1" applyFont="1" applyFill="1" applyBorder="1" applyAlignment="1">
      <alignment horizontal="center" vertical="center"/>
    </xf>
    <xf numFmtId="0" fontId="8" fillId="2" borderId="82" xfId="1" applyFont="1" applyFill="1" applyBorder="1" applyAlignment="1">
      <alignment horizontal="left" vertical="center" wrapText="1"/>
    </xf>
    <xf numFmtId="0" fontId="8" fillId="2" borderId="83" xfId="1" applyFont="1" applyFill="1" applyBorder="1" applyAlignment="1">
      <alignment horizontal="left" vertical="center" wrapText="1"/>
    </xf>
    <xf numFmtId="0" fontId="8" fillId="2" borderId="84" xfId="1" applyFont="1" applyFill="1" applyBorder="1" applyAlignment="1">
      <alignment horizontal="left" vertical="center" wrapText="1"/>
    </xf>
    <xf numFmtId="0" fontId="1" fillId="3" borderId="85" xfId="1" applyFont="1" applyFill="1" applyBorder="1" applyAlignment="1">
      <alignment horizontal="center" vertical="center"/>
    </xf>
    <xf numFmtId="0" fontId="1" fillId="3" borderId="83" xfId="1" applyFont="1" applyFill="1" applyBorder="1" applyAlignment="1">
      <alignment horizontal="center" vertical="center"/>
    </xf>
    <xf numFmtId="0" fontId="1" fillId="3" borderId="84" xfId="1" applyFont="1" applyFill="1" applyBorder="1" applyAlignment="1">
      <alignment horizontal="center" vertical="center"/>
    </xf>
    <xf numFmtId="0" fontId="12" fillId="2" borderId="64" xfId="1" applyFont="1" applyFill="1" applyBorder="1" applyAlignment="1">
      <alignment vertical="center"/>
    </xf>
    <xf numFmtId="0" fontId="12" fillId="2" borderId="65" xfId="1" applyFont="1" applyFill="1" applyBorder="1" applyAlignment="1">
      <alignment vertical="center"/>
    </xf>
    <xf numFmtId="0" fontId="12" fillId="2" borderId="66" xfId="1" applyFont="1" applyFill="1" applyBorder="1" applyAlignment="1">
      <alignment vertical="center"/>
    </xf>
    <xf numFmtId="0" fontId="12" fillId="2" borderId="86" xfId="1" applyFont="1" applyFill="1" applyBorder="1" applyAlignment="1">
      <alignment vertical="center" wrapText="1"/>
    </xf>
    <xf numFmtId="0" fontId="12" fillId="2" borderId="87" xfId="1" applyFont="1" applyFill="1" applyBorder="1" applyAlignment="1">
      <alignment vertical="center"/>
    </xf>
    <xf numFmtId="0" fontId="12" fillId="2" borderId="88" xfId="1" applyFont="1" applyFill="1" applyBorder="1" applyAlignment="1">
      <alignment vertical="center"/>
    </xf>
    <xf numFmtId="0" fontId="12" fillId="2" borderId="89" xfId="1" applyFont="1" applyFill="1" applyBorder="1" applyAlignment="1">
      <alignment vertical="center" wrapText="1"/>
    </xf>
    <xf numFmtId="0" fontId="12" fillId="2" borderId="90" xfId="1" applyFont="1" applyFill="1" applyBorder="1" applyAlignment="1">
      <alignment vertical="center"/>
    </xf>
    <xf numFmtId="0" fontId="12" fillId="2" borderId="91" xfId="1" applyFont="1" applyFill="1" applyBorder="1" applyAlignment="1">
      <alignment vertical="center"/>
    </xf>
    <xf numFmtId="0" fontId="1" fillId="2" borderId="29" xfId="1" applyFont="1" applyFill="1" applyBorder="1" applyAlignment="1">
      <alignment horizontal="center" vertical="center"/>
    </xf>
    <xf numFmtId="0" fontId="6" fillId="2" borderId="26" xfId="1" applyFont="1" applyFill="1" applyBorder="1" applyAlignment="1">
      <alignment horizontal="left" vertical="center"/>
    </xf>
    <xf numFmtId="0" fontId="6" fillId="2" borderId="23" xfId="1" applyFont="1" applyFill="1" applyBorder="1" applyAlignment="1">
      <alignment horizontal="left" vertical="center"/>
    </xf>
    <xf numFmtId="0" fontId="6" fillId="2" borderId="24" xfId="1" applyFont="1" applyFill="1" applyBorder="1" applyAlignment="1">
      <alignment horizontal="left" vertical="center"/>
    </xf>
    <xf numFmtId="0" fontId="15" fillId="15" borderId="36" xfId="2" applyFont="1" applyFill="1" applyBorder="1" applyAlignment="1">
      <alignment horizontal="left" vertical="center" wrapText="1"/>
    </xf>
    <xf numFmtId="0" fontId="15" fillId="15" borderId="37" xfId="2" applyFont="1" applyFill="1" applyBorder="1" applyAlignment="1">
      <alignment horizontal="left" vertical="center" wrapText="1"/>
    </xf>
    <xf numFmtId="0" fontId="15" fillId="15" borderId="36" xfId="2" applyFont="1" applyFill="1" applyBorder="1" applyAlignment="1">
      <alignment horizontal="center" vertical="center" wrapText="1"/>
    </xf>
    <xf numFmtId="0" fontId="15" fillId="15" borderId="46" xfId="2" applyFont="1" applyFill="1" applyBorder="1" applyAlignment="1">
      <alignment horizontal="center" vertical="center" wrapText="1"/>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15" fillId="15" borderId="37" xfId="2" applyFont="1" applyFill="1" applyBorder="1" applyAlignment="1">
      <alignment horizontal="center" vertical="center" wrapText="1"/>
    </xf>
    <xf numFmtId="0" fontId="15" fillId="15" borderId="41" xfId="2" applyFont="1" applyFill="1" applyBorder="1" applyAlignment="1">
      <alignment horizontal="center" vertical="center" wrapText="1"/>
    </xf>
    <xf numFmtId="0" fontId="8" fillId="3" borderId="16" xfId="1" applyFont="1" applyFill="1" applyBorder="1" applyAlignment="1">
      <alignment horizontal="left" vertical="center" wrapText="1"/>
    </xf>
    <xf numFmtId="0" fontId="8" fillId="3" borderId="18" xfId="1" applyFont="1" applyFill="1" applyBorder="1" applyAlignment="1">
      <alignment horizontal="left" vertical="center" wrapText="1"/>
    </xf>
    <xf numFmtId="0" fontId="16" fillId="3" borderId="36"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6" fillId="3" borderId="43" xfId="2" applyFont="1" applyFill="1" applyBorder="1" applyAlignment="1">
      <alignment horizontal="center" vertical="center" wrapText="1"/>
    </xf>
    <xf numFmtId="0" fontId="16" fillId="3" borderId="44" xfId="2" applyFont="1" applyFill="1" applyBorder="1" applyAlignment="1">
      <alignment horizontal="center" vertical="center" wrapText="1"/>
    </xf>
    <xf numFmtId="0" fontId="8" fillId="3" borderId="73" xfId="1" applyFont="1" applyFill="1" applyBorder="1" applyAlignment="1">
      <alignment horizontal="left" vertical="center" wrapText="1"/>
    </xf>
    <xf numFmtId="0" fontId="8" fillId="3" borderId="74" xfId="1" applyFont="1" applyFill="1" applyBorder="1" applyAlignment="1">
      <alignment horizontal="left" vertical="center" wrapText="1"/>
    </xf>
    <xf numFmtId="0" fontId="8" fillId="3" borderId="75" xfId="1" applyFont="1" applyFill="1" applyBorder="1" applyAlignment="1">
      <alignment horizontal="left" vertical="center" wrapText="1"/>
    </xf>
    <xf numFmtId="0" fontId="8" fillId="5" borderId="70" xfId="1" applyFont="1" applyFill="1" applyBorder="1" applyAlignment="1">
      <alignment horizontal="left" vertical="center" wrapText="1"/>
    </xf>
    <xf numFmtId="14" fontId="1" fillId="2" borderId="59" xfId="1" applyNumberFormat="1" applyFont="1" applyFill="1" applyBorder="1" applyAlignment="1">
      <alignment horizontal="center" vertical="center"/>
    </xf>
    <xf numFmtId="14" fontId="1" fillId="2" borderId="63" xfId="1" applyNumberFormat="1" applyFont="1" applyFill="1" applyBorder="1" applyAlignment="1">
      <alignment horizontal="center" vertical="center"/>
    </xf>
    <xf numFmtId="14" fontId="1" fillId="2" borderId="62" xfId="1" applyNumberFormat="1" applyFont="1" applyFill="1" applyBorder="1" applyAlignment="1">
      <alignment horizontal="center" vertical="center"/>
    </xf>
    <xf numFmtId="0" fontId="8" fillId="2" borderId="54" xfId="1" applyFont="1" applyFill="1" applyBorder="1" applyAlignment="1">
      <alignment horizontal="left" wrapText="1"/>
    </xf>
    <xf numFmtId="0" fontId="8" fillId="2" borderId="53" xfId="1" applyFont="1" applyFill="1" applyBorder="1" applyAlignment="1">
      <alignment horizontal="left" wrapText="1"/>
    </xf>
    <xf numFmtId="0" fontId="8" fillId="2" borderId="13" xfId="1" applyFont="1" applyFill="1" applyBorder="1" applyAlignment="1">
      <alignment horizontal="left" wrapText="1"/>
    </xf>
    <xf numFmtId="0" fontId="6" fillId="4" borderId="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8" fillId="3" borderId="26"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24"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1" fillId="2" borderId="22" xfId="1" applyFont="1" applyFill="1" applyBorder="1" applyAlignment="1">
      <alignment horizontal="center" vertical="center"/>
    </xf>
    <xf numFmtId="0" fontId="1" fillId="2" borderId="23" xfId="1" applyFont="1" applyFill="1" applyBorder="1" applyAlignment="1">
      <alignment horizontal="center" vertical="center"/>
    </xf>
    <xf numFmtId="0" fontId="1" fillId="2" borderId="24" xfId="1" applyFont="1" applyFill="1" applyBorder="1" applyAlignment="1">
      <alignment horizontal="center" vertical="center"/>
    </xf>
    <xf numFmtId="0" fontId="6" fillId="2" borderId="73" xfId="1" applyFont="1" applyFill="1" applyBorder="1" applyAlignment="1">
      <alignment horizontal="left" vertical="center"/>
    </xf>
    <xf numFmtId="0" fontId="6" fillId="2" borderId="74" xfId="1" applyFont="1" applyFill="1" applyBorder="1" applyAlignment="1">
      <alignment horizontal="left" vertical="center"/>
    </xf>
    <xf numFmtId="0" fontId="6" fillId="2" borderId="75" xfId="1" applyFont="1" applyFill="1" applyBorder="1" applyAlignment="1">
      <alignment horizontal="left" vertical="center"/>
    </xf>
    <xf numFmtId="14" fontId="1" fillId="2" borderId="76" xfId="1" applyNumberFormat="1" applyFont="1" applyFill="1" applyBorder="1" applyAlignment="1">
      <alignment horizontal="center" vertical="center"/>
    </xf>
    <xf numFmtId="14" fontId="1" fillId="2" borderId="77" xfId="1" applyNumberFormat="1" applyFont="1" applyFill="1" applyBorder="1" applyAlignment="1">
      <alignment horizontal="center" vertical="center"/>
    </xf>
    <xf numFmtId="0" fontId="8" fillId="2" borderId="73" xfId="1" applyFont="1" applyFill="1" applyBorder="1" applyAlignment="1">
      <alignment horizontal="left" vertical="top" wrapText="1"/>
    </xf>
    <xf numFmtId="0" fontId="8" fillId="2" borderId="74" xfId="1" applyFont="1" applyFill="1" applyBorder="1" applyAlignment="1">
      <alignment horizontal="left" vertical="top" wrapText="1"/>
    </xf>
    <xf numFmtId="0" fontId="8" fillId="2" borderId="75" xfId="1" applyFont="1" applyFill="1" applyBorder="1" applyAlignment="1">
      <alignment horizontal="left" vertical="top" wrapText="1"/>
    </xf>
    <xf numFmtId="0" fontId="8" fillId="3" borderId="73" xfId="1" applyFont="1" applyFill="1" applyBorder="1" applyAlignment="1">
      <alignment horizontal="left" vertical="top" wrapText="1"/>
    </xf>
    <xf numFmtId="0" fontId="8" fillId="3" borderId="74" xfId="1" applyFont="1" applyFill="1" applyBorder="1" applyAlignment="1">
      <alignment horizontal="left" vertical="top" wrapText="1"/>
    </xf>
    <xf numFmtId="0" fontId="8" fillId="3" borderId="75" xfId="1" applyFont="1" applyFill="1" applyBorder="1" applyAlignment="1">
      <alignment horizontal="left" vertical="top" wrapText="1"/>
    </xf>
    <xf numFmtId="0" fontId="6" fillId="4" borderId="25" xfId="1" applyFont="1" applyFill="1" applyBorder="1" applyAlignment="1">
      <alignment horizontal="center" vertical="center"/>
    </xf>
    <xf numFmtId="0" fontId="6" fillId="4" borderId="0" xfId="1" applyFont="1" applyFill="1" applyAlignment="1">
      <alignment horizontal="center" vertical="center"/>
    </xf>
    <xf numFmtId="0" fontId="6" fillId="4" borderId="5" xfId="1" applyFont="1" applyFill="1" applyBorder="1" applyAlignment="1">
      <alignment horizontal="center" vertical="center"/>
    </xf>
    <xf numFmtId="0" fontId="8" fillId="3" borderId="73" xfId="1" applyFont="1" applyFill="1" applyBorder="1" applyAlignment="1">
      <alignment vertical="center" wrapText="1"/>
    </xf>
    <xf numFmtId="0" fontId="8" fillId="3" borderId="74" xfId="1" applyFont="1" applyFill="1" applyBorder="1" applyAlignment="1">
      <alignment vertical="center" wrapText="1"/>
    </xf>
    <xf numFmtId="0" fontId="8" fillId="3" borderId="75" xfId="1" applyFont="1" applyFill="1" applyBorder="1" applyAlignment="1">
      <alignment vertical="center" wrapText="1"/>
    </xf>
    <xf numFmtId="0" fontId="8" fillId="3" borderId="76" xfId="1" applyFont="1" applyFill="1" applyBorder="1" applyAlignment="1">
      <alignment horizontal="left" vertical="center"/>
    </xf>
    <xf numFmtId="0" fontId="8" fillId="3" borderId="77" xfId="1" applyFont="1" applyFill="1" applyBorder="1" applyAlignment="1">
      <alignment horizontal="left" vertical="center"/>
    </xf>
    <xf numFmtId="9" fontId="20" fillId="6" borderId="104" xfId="1" applyNumberFormat="1" applyFont="1" applyFill="1" applyBorder="1" applyAlignment="1">
      <alignment horizontal="center" vertical="center" wrapText="1"/>
    </xf>
    <xf numFmtId="9" fontId="20" fillId="6" borderId="105" xfId="1" applyNumberFormat="1" applyFont="1" applyFill="1" applyBorder="1" applyAlignment="1">
      <alignment horizontal="center" vertical="center" wrapText="1"/>
    </xf>
    <xf numFmtId="9" fontId="20" fillId="6" borderId="4" xfId="1" applyNumberFormat="1" applyFont="1" applyFill="1" applyBorder="1" applyAlignment="1">
      <alignment horizontal="center" vertical="center" wrapText="1"/>
    </xf>
    <xf numFmtId="9" fontId="20" fillId="6" borderId="16" xfId="1" applyNumberFormat="1" applyFont="1" applyFill="1" applyBorder="1" applyAlignment="1">
      <alignment horizontal="center" vertical="center" wrapText="1"/>
    </xf>
    <xf numFmtId="0" fontId="19" fillId="3" borderId="42" xfId="0" applyFont="1" applyFill="1" applyBorder="1" applyAlignment="1">
      <alignment horizontal="center"/>
    </xf>
    <xf numFmtId="0" fontId="19" fillId="3" borderId="11" xfId="0" applyFont="1" applyFill="1" applyBorder="1" applyAlignment="1">
      <alignment horizontal="center"/>
    </xf>
    <xf numFmtId="0" fontId="19" fillId="3" borderId="67" xfId="0" applyFont="1" applyFill="1" applyBorder="1" applyAlignment="1">
      <alignment horizontal="center"/>
    </xf>
    <xf numFmtId="0" fontId="19" fillId="3" borderId="55" xfId="0" applyFont="1" applyFill="1" applyBorder="1" applyAlignment="1">
      <alignment horizontal="center"/>
    </xf>
    <xf numFmtId="0" fontId="19" fillId="3" borderId="56" xfId="0" applyFont="1" applyFill="1" applyBorder="1" applyAlignment="1">
      <alignment horizontal="center"/>
    </xf>
    <xf numFmtId="0" fontId="19" fillId="3" borderId="61" xfId="0" applyFont="1" applyFill="1" applyBorder="1" applyAlignment="1">
      <alignment horizontal="center"/>
    </xf>
    <xf numFmtId="0" fontId="69" fillId="40" borderId="25" xfId="1" applyFont="1" applyFill="1" applyBorder="1" applyAlignment="1">
      <alignment horizontal="center" vertical="center"/>
    </xf>
    <xf numFmtId="0" fontId="69" fillId="40" borderId="0" xfId="1" applyFont="1" applyFill="1" applyBorder="1" applyAlignment="1">
      <alignment horizontal="center" vertical="center"/>
    </xf>
    <xf numFmtId="0" fontId="69" fillId="40" borderId="69" xfId="1" applyFont="1" applyFill="1" applyBorder="1" applyAlignment="1">
      <alignment horizontal="center" vertical="center"/>
    </xf>
    <xf numFmtId="0" fontId="44" fillId="41" borderId="119" xfId="3" applyFont="1" applyFill="1" applyBorder="1" applyAlignment="1" applyProtection="1">
      <alignment horizontal="center" vertical="center" wrapText="1"/>
      <protection locked="0"/>
    </xf>
    <xf numFmtId="0" fontId="44" fillId="41" borderId="63" xfId="3" applyFont="1" applyFill="1" applyBorder="1" applyAlignment="1" applyProtection="1">
      <alignment horizontal="center" vertical="center" wrapText="1"/>
      <protection locked="0"/>
    </xf>
    <xf numFmtId="0" fontId="44" fillId="41" borderId="68" xfId="3" applyFont="1" applyFill="1" applyBorder="1" applyAlignment="1" applyProtection="1">
      <alignment horizontal="center" vertical="center" wrapText="1"/>
      <protection locked="0"/>
    </xf>
    <xf numFmtId="0" fontId="89" fillId="3" borderId="14" xfId="0" applyFont="1" applyFill="1" applyBorder="1" applyAlignment="1">
      <alignment horizontal="center" vertical="center"/>
    </xf>
    <xf numFmtId="0" fontId="89" fillId="3" borderId="16" xfId="0" applyFont="1" applyFill="1" applyBorder="1" applyAlignment="1">
      <alignment horizontal="center" vertical="center"/>
    </xf>
    <xf numFmtId="0" fontId="90" fillId="3" borderId="11" xfId="0" applyFont="1" applyFill="1" applyBorder="1" applyAlignment="1">
      <alignment horizontal="center" vertical="center"/>
    </xf>
    <xf numFmtId="0" fontId="90" fillId="3" borderId="27" xfId="0" applyFont="1" applyFill="1" applyBorder="1" applyAlignment="1">
      <alignment horizontal="center" vertical="center"/>
    </xf>
    <xf numFmtId="0" fontId="90" fillId="3" borderId="56" xfId="0" applyFont="1" applyFill="1" applyBorder="1" applyAlignment="1">
      <alignment horizontal="center" vertical="center"/>
    </xf>
    <xf numFmtId="0" fontId="90" fillId="3" borderId="57" xfId="0" applyFont="1" applyFill="1" applyBorder="1" applyAlignment="1">
      <alignment horizontal="center" vertical="center"/>
    </xf>
    <xf numFmtId="0" fontId="32" fillId="33" borderId="104" xfId="1" applyFont="1" applyFill="1" applyBorder="1" applyAlignment="1">
      <alignment horizontal="center" vertical="center" wrapText="1"/>
    </xf>
    <xf numFmtId="0" fontId="32" fillId="33" borderId="105" xfId="1" applyFont="1" applyFill="1" applyBorder="1" applyAlignment="1">
      <alignment horizontal="center" vertical="center" wrapText="1"/>
    </xf>
    <xf numFmtId="0" fontId="32" fillId="33" borderId="4" xfId="1" applyFont="1" applyFill="1" applyBorder="1" applyAlignment="1">
      <alignment horizontal="center" vertical="center" wrapText="1"/>
    </xf>
    <xf numFmtId="0" fontId="32" fillId="33" borderId="16" xfId="1" applyFont="1" applyFill="1" applyBorder="1" applyAlignment="1">
      <alignment horizontal="center" vertical="center" wrapText="1"/>
    </xf>
    <xf numFmtId="0" fontId="24" fillId="2" borderId="105" xfId="1" applyFont="1" applyFill="1" applyBorder="1" applyAlignment="1">
      <alignment horizontal="left" vertical="center" wrapText="1"/>
    </xf>
    <xf numFmtId="0" fontId="24" fillId="2" borderId="106" xfId="1" applyFont="1" applyFill="1" applyBorder="1" applyAlignment="1">
      <alignment horizontal="left" vertical="center" wrapText="1"/>
    </xf>
    <xf numFmtId="0" fontId="24" fillId="2" borderId="74" xfId="1" applyFont="1" applyFill="1" applyBorder="1" applyAlignment="1">
      <alignment horizontal="left" vertical="center" wrapText="1"/>
    </xf>
    <xf numFmtId="0" fontId="24" fillId="2" borderId="103" xfId="1" applyFont="1" applyFill="1" applyBorder="1" applyAlignment="1">
      <alignment horizontal="left" vertical="center" wrapText="1"/>
    </xf>
    <xf numFmtId="0" fontId="31" fillId="3" borderId="105" xfId="1" applyFont="1" applyFill="1" applyBorder="1" applyAlignment="1">
      <alignment horizontal="center"/>
    </xf>
    <xf numFmtId="0" fontId="31" fillId="3" borderId="107" xfId="1" applyFont="1" applyFill="1" applyBorder="1" applyAlignment="1">
      <alignment horizontal="center"/>
    </xf>
    <xf numFmtId="9" fontId="20" fillId="34" borderId="105" xfId="1" applyNumberFormat="1" applyFont="1" applyFill="1" applyBorder="1" applyAlignment="1">
      <alignment horizontal="center" vertical="center" wrapText="1"/>
    </xf>
    <xf numFmtId="0" fontId="17" fillId="3" borderId="0" xfId="1" applyFont="1" applyFill="1" applyBorder="1" applyAlignment="1">
      <alignment horizontal="center" vertical="center" wrapText="1"/>
    </xf>
    <xf numFmtId="0" fontId="28" fillId="32" borderId="3" xfId="1" applyFont="1" applyFill="1" applyBorder="1" applyAlignment="1">
      <alignment horizontal="center" vertical="center" wrapText="1"/>
    </xf>
    <xf numFmtId="0" fontId="28" fillId="32" borderId="14" xfId="1" applyFont="1" applyFill="1" applyBorder="1" applyAlignment="1">
      <alignment horizontal="center" vertical="center" wrapText="1"/>
    </xf>
    <xf numFmtId="0" fontId="28" fillId="32" borderId="104" xfId="1" applyFont="1" applyFill="1" applyBorder="1" applyAlignment="1">
      <alignment horizontal="center" vertical="center" wrapText="1"/>
    </xf>
    <xf numFmtId="0" fontId="28" fillId="32" borderId="105" xfId="1" applyFont="1" applyFill="1" applyBorder="1" applyAlignment="1">
      <alignment horizontal="center" vertical="center" wrapText="1"/>
    </xf>
    <xf numFmtId="0" fontId="24" fillId="2" borderId="16" xfId="1" applyFont="1" applyFill="1" applyBorder="1" applyAlignment="1">
      <alignment horizontal="left" vertical="center" wrapText="1"/>
    </xf>
    <xf numFmtId="0" fontId="24" fillId="2" borderId="54" xfId="1" applyFont="1" applyFill="1" applyBorder="1" applyAlignment="1">
      <alignment horizontal="left" vertical="center" wrapText="1"/>
    </xf>
    <xf numFmtId="0" fontId="24" fillId="2" borderId="53" xfId="1" applyFont="1" applyFill="1" applyBorder="1" applyAlignment="1">
      <alignment horizontal="left" vertical="center" wrapText="1"/>
    </xf>
    <xf numFmtId="0" fontId="24" fillId="2" borderId="50" xfId="1" applyFont="1" applyFill="1" applyBorder="1" applyAlignment="1">
      <alignment horizontal="left" vertical="center" wrapText="1"/>
    </xf>
    <xf numFmtId="0" fontId="31" fillId="3" borderId="16" xfId="1" applyFont="1" applyFill="1" applyBorder="1" applyAlignment="1">
      <alignment horizontal="center"/>
    </xf>
    <xf numFmtId="0" fontId="31" fillId="3" borderId="18" xfId="1" applyFont="1" applyFill="1" applyBorder="1" applyAlignment="1">
      <alignment horizontal="center"/>
    </xf>
    <xf numFmtId="0" fontId="28" fillId="31" borderId="107" xfId="0" applyFont="1" applyFill="1" applyBorder="1" applyAlignment="1">
      <alignment horizontal="center" vertical="center" wrapText="1"/>
    </xf>
    <xf numFmtId="0" fontId="31" fillId="33" borderId="104" xfId="1" applyFont="1" applyFill="1" applyBorder="1" applyAlignment="1">
      <alignment horizontal="center" vertical="center" wrapText="1"/>
    </xf>
    <xf numFmtId="0" fontId="31" fillId="33" borderId="105" xfId="1" applyFont="1" applyFill="1" applyBorder="1" applyAlignment="1">
      <alignment horizontal="center" vertical="center" wrapText="1"/>
    </xf>
    <xf numFmtId="0" fontId="27" fillId="32" borderId="14" xfId="1" applyFont="1" applyFill="1" applyBorder="1" applyAlignment="1">
      <alignment horizontal="center" vertical="center" wrapText="1"/>
    </xf>
    <xf numFmtId="0" fontId="27" fillId="32" borderId="105" xfId="1" applyFont="1" applyFill="1" applyBorder="1" applyAlignment="1">
      <alignment horizontal="center" vertical="center" wrapText="1"/>
    </xf>
    <xf numFmtId="0" fontId="34" fillId="32" borderId="14" xfId="1" applyFont="1" applyFill="1" applyBorder="1" applyAlignment="1">
      <alignment horizontal="center" vertical="center" wrapText="1"/>
    </xf>
    <xf numFmtId="0" fontId="34" fillId="32" borderId="105" xfId="1" applyFont="1" applyFill="1" applyBorder="1" applyAlignment="1">
      <alignment horizontal="center" vertical="center" wrapText="1"/>
    </xf>
    <xf numFmtId="0" fontId="28" fillId="32" borderId="15" xfId="1" applyFont="1" applyFill="1" applyBorder="1" applyAlignment="1">
      <alignment horizontal="center" vertical="center" wrapText="1"/>
    </xf>
    <xf numFmtId="0" fontId="28" fillId="32" borderId="10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45" fillId="34" borderId="14" xfId="0" applyFont="1" applyFill="1" applyBorder="1" applyAlignment="1">
      <alignment horizontal="center" vertical="center" wrapText="1"/>
    </xf>
    <xf numFmtId="0" fontId="45" fillId="34" borderId="15" xfId="0" applyFont="1" applyFill="1" applyBorder="1" applyAlignment="1">
      <alignment horizontal="center" vertical="center" wrapText="1"/>
    </xf>
    <xf numFmtId="0" fontId="51" fillId="32" borderId="104" xfId="1" applyFont="1" applyFill="1" applyBorder="1" applyAlignment="1">
      <alignment horizontal="center" vertical="center" wrapText="1"/>
    </xf>
    <xf numFmtId="0" fontId="51" fillId="32" borderId="105" xfId="1" applyFont="1" applyFill="1" applyBorder="1" applyAlignment="1">
      <alignment horizontal="center" vertical="center" wrapText="1"/>
    </xf>
    <xf numFmtId="0" fontId="52" fillId="32" borderId="105" xfId="1" applyFont="1" applyFill="1" applyBorder="1" applyAlignment="1">
      <alignment horizontal="center" vertical="center" wrapText="1"/>
    </xf>
    <xf numFmtId="0" fontId="28" fillId="31" borderId="105" xfId="0" applyFont="1" applyFill="1" applyBorder="1" applyAlignment="1">
      <alignment horizontal="center" vertical="center" wrapText="1"/>
    </xf>
    <xf numFmtId="0" fontId="31" fillId="2" borderId="54" xfId="1" applyFont="1" applyFill="1" applyBorder="1" applyAlignment="1">
      <alignment horizontal="left" vertical="center" wrapText="1"/>
    </xf>
    <xf numFmtId="0" fontId="31" fillId="2" borderId="53" xfId="1" applyFont="1" applyFill="1" applyBorder="1" applyAlignment="1">
      <alignment horizontal="left" vertical="center" wrapText="1"/>
    </xf>
    <xf numFmtId="0" fontId="31" fillId="2" borderId="50" xfId="1" applyFont="1" applyFill="1" applyBorder="1" applyAlignment="1">
      <alignment horizontal="left" vertical="center" wrapText="1"/>
    </xf>
    <xf numFmtId="0" fontId="31" fillId="33" borderId="110" xfId="1" applyFont="1" applyFill="1" applyBorder="1" applyAlignment="1">
      <alignment horizontal="center" vertical="center" wrapText="1"/>
    </xf>
    <xf numFmtId="0" fontId="31" fillId="33" borderId="50" xfId="1" applyFont="1" applyFill="1" applyBorder="1" applyAlignment="1">
      <alignment horizontal="center" vertical="center" wrapText="1"/>
    </xf>
    <xf numFmtId="0" fontId="71" fillId="40" borderId="6" xfId="1" applyFont="1" applyFill="1" applyBorder="1" applyAlignment="1">
      <alignment horizontal="center" vertical="center"/>
    </xf>
    <xf numFmtId="0" fontId="71" fillId="40" borderId="7" xfId="1" applyFont="1" applyFill="1" applyBorder="1" applyAlignment="1">
      <alignment horizontal="center" vertical="center"/>
    </xf>
    <xf numFmtId="0" fontId="72" fillId="40" borderId="7" xfId="1" applyFont="1" applyFill="1" applyBorder="1" applyAlignment="1">
      <alignment horizontal="center" vertical="center" wrapText="1"/>
    </xf>
    <xf numFmtId="0" fontId="72" fillId="40" borderId="8" xfId="1" applyFont="1" applyFill="1" applyBorder="1" applyAlignment="1">
      <alignment horizontal="center" vertical="center" wrapText="1"/>
    </xf>
    <xf numFmtId="0" fontId="29" fillId="40" borderId="19" xfId="1" applyFont="1" applyFill="1" applyBorder="1" applyAlignment="1">
      <alignment horizontal="center" vertical="center" wrapText="1"/>
    </xf>
    <xf numFmtId="0" fontId="29" fillId="40" borderId="20" xfId="1" applyFont="1" applyFill="1" applyBorder="1" applyAlignment="1">
      <alignment horizontal="center" vertical="center" wrapText="1"/>
    </xf>
    <xf numFmtId="0" fontId="29" fillId="40" borderId="21" xfId="1" applyFont="1" applyFill="1" applyBorder="1" applyAlignment="1">
      <alignment horizontal="center" vertical="center" wrapText="1"/>
    </xf>
    <xf numFmtId="0" fontId="70" fillId="41" borderId="49" xfId="1" applyFont="1" applyFill="1" applyBorder="1" applyAlignment="1">
      <alignment horizontal="left" vertical="center"/>
    </xf>
    <xf numFmtId="0" fontId="70" fillId="41" borderId="58" xfId="1" applyFont="1" applyFill="1" applyBorder="1" applyAlignment="1">
      <alignment horizontal="left" vertical="center"/>
    </xf>
    <xf numFmtId="0" fontId="78" fillId="42" borderId="58" xfId="1" applyFont="1" applyFill="1" applyBorder="1" applyAlignment="1">
      <alignment horizontal="center" vertical="center" wrapText="1"/>
    </xf>
    <xf numFmtId="0" fontId="78" fillId="42" borderId="48" xfId="1" applyFont="1" applyFill="1" applyBorder="1" applyAlignment="1">
      <alignment horizontal="center" vertical="center" wrapText="1"/>
    </xf>
    <xf numFmtId="0" fontId="48" fillId="34" borderId="25" xfId="1" applyFont="1" applyFill="1" applyBorder="1" applyAlignment="1">
      <alignment horizontal="center" vertical="center" wrapText="1"/>
    </xf>
    <xf numFmtId="0" fontId="48" fillId="34" borderId="0" xfId="1" applyFont="1" applyFill="1" applyAlignment="1">
      <alignment horizontal="center" vertical="center" wrapText="1"/>
    </xf>
    <xf numFmtId="0" fontId="48" fillId="34" borderId="69" xfId="1" applyFont="1" applyFill="1" applyBorder="1" applyAlignment="1">
      <alignment horizontal="center" vertical="center" wrapText="1"/>
    </xf>
    <xf numFmtId="0" fontId="48" fillId="34" borderId="55" xfId="1" applyFont="1" applyFill="1" applyBorder="1" applyAlignment="1">
      <alignment horizontal="center" vertical="center" wrapText="1"/>
    </xf>
    <xf numFmtId="0" fontId="48" fillId="34" borderId="56" xfId="1" applyFont="1" applyFill="1" applyBorder="1" applyAlignment="1">
      <alignment horizontal="center" vertical="center" wrapText="1"/>
    </xf>
    <xf numFmtId="0" fontId="48" fillId="34" borderId="61" xfId="1" applyFont="1" applyFill="1" applyBorder="1" applyAlignment="1">
      <alignment horizontal="center" vertical="center" wrapText="1"/>
    </xf>
    <xf numFmtId="0" fontId="53" fillId="44" borderId="59" xfId="0" applyFont="1" applyFill="1" applyBorder="1" applyAlignment="1">
      <alignment horizontal="center" vertical="center" wrapText="1"/>
    </xf>
    <xf numFmtId="0" fontId="53" fillId="44" borderId="63" xfId="0" applyFont="1" applyFill="1" applyBorder="1" applyAlignment="1">
      <alignment horizontal="center" vertical="center" wrapText="1"/>
    </xf>
    <xf numFmtId="0" fontId="53" fillId="44" borderId="68" xfId="0" applyFont="1" applyFill="1" applyBorder="1" applyAlignment="1">
      <alignment horizontal="center" vertical="center" wrapText="1"/>
    </xf>
    <xf numFmtId="0" fontId="24" fillId="3" borderId="16" xfId="1" applyFont="1" applyFill="1" applyBorder="1" applyAlignment="1">
      <alignment horizontal="left" vertical="center" wrapText="1"/>
    </xf>
    <xf numFmtId="0" fontId="24" fillId="3" borderId="18" xfId="1" applyFont="1" applyFill="1" applyBorder="1" applyAlignment="1">
      <alignment horizontal="left" vertical="center" wrapText="1"/>
    </xf>
    <xf numFmtId="0" fontId="70" fillId="41" borderId="104" xfId="1" applyFont="1" applyFill="1" applyBorder="1" applyAlignment="1">
      <alignment horizontal="left" vertical="center"/>
    </xf>
    <xf numFmtId="0" fontId="70" fillId="41" borderId="105" xfId="1" applyFont="1" applyFill="1" applyBorder="1" applyAlignment="1">
      <alignment horizontal="left" vertical="center"/>
    </xf>
    <xf numFmtId="0" fontId="24" fillId="2" borderId="107" xfId="1" applyFont="1" applyFill="1" applyBorder="1" applyAlignment="1">
      <alignment horizontal="left" vertical="center" wrapText="1"/>
    </xf>
    <xf numFmtId="0" fontId="53" fillId="44" borderId="106" xfId="0" applyFont="1" applyFill="1" applyBorder="1" applyAlignment="1">
      <alignment horizontal="center" vertical="center" wrapText="1"/>
    </xf>
    <xf numFmtId="0" fontId="53" fillId="44" borderId="74" xfId="0" applyFont="1" applyFill="1" applyBorder="1" applyAlignment="1">
      <alignment horizontal="center" vertical="center" wrapText="1"/>
    </xf>
    <xf numFmtId="0" fontId="53" fillId="44" borderId="103" xfId="0" applyFont="1" applyFill="1" applyBorder="1" applyAlignment="1">
      <alignment horizontal="center" vertical="center" wrapText="1"/>
    </xf>
    <xf numFmtId="0" fontId="54" fillId="44" borderId="106" xfId="0" applyFont="1" applyFill="1" applyBorder="1" applyAlignment="1">
      <alignment horizontal="left" vertical="center" wrapText="1"/>
    </xf>
    <xf numFmtId="0" fontId="54" fillId="44" borderId="74" xfId="0" applyFont="1" applyFill="1" applyBorder="1" applyAlignment="1">
      <alignment horizontal="left" vertical="center" wrapText="1"/>
    </xf>
    <xf numFmtId="0" fontId="54" fillId="44" borderId="75" xfId="0" applyFont="1" applyFill="1" applyBorder="1" applyAlignment="1">
      <alignment horizontal="left" vertical="center" wrapText="1"/>
    </xf>
    <xf numFmtId="0" fontId="70" fillId="41" borderId="104" xfId="1" applyFont="1" applyFill="1" applyBorder="1" applyAlignment="1">
      <alignment horizontal="left" vertical="center" wrapText="1"/>
    </xf>
    <xf numFmtId="0" fontId="70" fillId="41" borderId="105" xfId="1" applyFont="1" applyFill="1" applyBorder="1" applyAlignment="1">
      <alignment horizontal="left" vertical="center" wrapText="1"/>
    </xf>
    <xf numFmtId="0" fontId="24" fillId="3" borderId="105" xfId="1" applyFont="1" applyFill="1" applyBorder="1" applyAlignment="1">
      <alignment horizontal="left" vertical="center" wrapText="1"/>
    </xf>
    <xf numFmtId="0" fontId="24" fillId="3" borderId="107" xfId="1" applyFont="1" applyFill="1" applyBorder="1" applyAlignment="1">
      <alignment horizontal="left" vertical="center" wrapText="1"/>
    </xf>
    <xf numFmtId="0" fontId="18" fillId="3" borderId="0" xfId="1" applyFont="1" applyFill="1" applyBorder="1" applyAlignment="1">
      <alignment horizontal="center"/>
    </xf>
    <xf numFmtId="0" fontId="70" fillId="41" borderId="4" xfId="1" applyFont="1" applyFill="1" applyBorder="1" applyAlignment="1">
      <alignment horizontal="left" vertical="center" wrapText="1"/>
    </xf>
    <xf numFmtId="0" fontId="70" fillId="41" borderId="16" xfId="1" applyFont="1" applyFill="1" applyBorder="1" applyAlignment="1">
      <alignment horizontal="left" vertical="center" wrapText="1"/>
    </xf>
    <xf numFmtId="0" fontId="53" fillId="3" borderId="54" xfId="1" applyFont="1" applyFill="1" applyBorder="1" applyAlignment="1">
      <alignment horizontal="center" vertical="center" wrapText="1"/>
    </xf>
    <xf numFmtId="0" fontId="22" fillId="3" borderId="53" xfId="1" applyFont="1" applyFill="1" applyBorder="1" applyAlignment="1">
      <alignment horizontal="center" vertical="center" wrapText="1"/>
    </xf>
    <xf numFmtId="0" fontId="22" fillId="3" borderId="50" xfId="1" applyFont="1" applyFill="1" applyBorder="1" applyAlignment="1">
      <alignment horizontal="center" vertical="center" wrapText="1"/>
    </xf>
    <xf numFmtId="0" fontId="24" fillId="3" borderId="54" xfId="1" applyFont="1" applyFill="1" applyBorder="1" applyAlignment="1">
      <alignment horizontal="left" vertical="center" wrapText="1"/>
    </xf>
    <xf numFmtId="0" fontId="24" fillId="3" borderId="53" xfId="1" applyFont="1" applyFill="1" applyBorder="1" applyAlignment="1">
      <alignment horizontal="left" vertical="center" wrapText="1"/>
    </xf>
    <xf numFmtId="0" fontId="24" fillId="3" borderId="13" xfId="1" applyFont="1" applyFill="1" applyBorder="1" applyAlignment="1">
      <alignment horizontal="left" vertical="center" wrapText="1"/>
    </xf>
    <xf numFmtId="0" fontId="31" fillId="2" borderId="106" xfId="1" applyFont="1" applyFill="1" applyBorder="1" applyAlignment="1">
      <alignment horizontal="left" vertical="center" wrapText="1"/>
    </xf>
    <xf numFmtId="0" fontId="31" fillId="2" borderId="74" xfId="1" applyFont="1" applyFill="1" applyBorder="1" applyAlignment="1">
      <alignment horizontal="left" vertical="center" wrapText="1"/>
    </xf>
    <xf numFmtId="0" fontId="31" fillId="2" borderId="103" xfId="1" applyFont="1" applyFill="1" applyBorder="1" applyAlignment="1">
      <alignment horizontal="left" vertical="center" wrapText="1"/>
    </xf>
    <xf numFmtId="0" fontId="46" fillId="3" borderId="3" xfId="1" applyFont="1" applyFill="1" applyBorder="1" applyAlignment="1">
      <alignment horizontal="center" vertical="center" wrapText="1"/>
    </xf>
    <xf numFmtId="0" fontId="46" fillId="3" borderId="14" xfId="1" applyFont="1" applyFill="1" applyBorder="1" applyAlignment="1">
      <alignment horizontal="center" vertical="center" wrapText="1"/>
    </xf>
    <xf numFmtId="0" fontId="24" fillId="3" borderId="14" xfId="1" applyFont="1" applyFill="1" applyBorder="1" applyAlignment="1">
      <alignment horizontal="left" vertical="center" wrapText="1"/>
    </xf>
    <xf numFmtId="0" fontId="24" fillId="3" borderId="15" xfId="1" applyFont="1" applyFill="1" applyBorder="1" applyAlignment="1">
      <alignment horizontal="left" vertical="center" wrapText="1"/>
    </xf>
    <xf numFmtId="0" fontId="48" fillId="41" borderId="104" xfId="1" applyFont="1" applyFill="1" applyBorder="1" applyAlignment="1">
      <alignment horizontal="left" vertical="center"/>
    </xf>
    <xf numFmtId="0" fontId="48" fillId="41" borderId="105" xfId="1" applyFont="1" applyFill="1" applyBorder="1" applyAlignment="1">
      <alignment horizontal="left" vertical="center"/>
    </xf>
    <xf numFmtId="0" fontId="43" fillId="2" borderId="105" xfId="1" applyFont="1" applyFill="1" applyBorder="1" applyAlignment="1">
      <alignment horizontal="left" vertical="center" wrapText="1"/>
    </xf>
    <xf numFmtId="0" fontId="43" fillId="2" borderId="107" xfId="1" applyFont="1" applyFill="1" applyBorder="1" applyAlignment="1">
      <alignment horizontal="left" vertical="center" wrapText="1"/>
    </xf>
    <xf numFmtId="0" fontId="43" fillId="2" borderId="106" xfId="1" applyFont="1" applyFill="1" applyBorder="1" applyAlignment="1">
      <alignment horizontal="left" vertical="center" wrapText="1"/>
    </xf>
    <xf numFmtId="0" fontId="43" fillId="2" borderId="74" xfId="1" applyFont="1" applyFill="1" applyBorder="1" applyAlignment="1">
      <alignment horizontal="left" vertical="center" wrapText="1"/>
    </xf>
    <xf numFmtId="0" fontId="43" fillId="2" borderId="75" xfId="1" applyFont="1" applyFill="1" applyBorder="1" applyAlignment="1">
      <alignment horizontal="left" vertical="center" wrapText="1"/>
    </xf>
    <xf numFmtId="0" fontId="48" fillId="41" borderId="104" xfId="1" applyFont="1" applyFill="1" applyBorder="1" applyAlignment="1">
      <alignment horizontal="left" vertical="center" wrapText="1"/>
    </xf>
    <xf numFmtId="0" fontId="48" fillId="41" borderId="105" xfId="1" applyFont="1" applyFill="1" applyBorder="1" applyAlignment="1">
      <alignment horizontal="left" vertical="center" wrapText="1"/>
    </xf>
    <xf numFmtId="0" fontId="43" fillId="3" borderId="105" xfId="1" applyFont="1" applyFill="1" applyBorder="1" applyAlignment="1">
      <alignment horizontal="left" vertical="center" wrapText="1"/>
    </xf>
    <xf numFmtId="0" fontId="43" fillId="3" borderId="107" xfId="1" applyFont="1" applyFill="1" applyBorder="1" applyAlignment="1">
      <alignment horizontal="left" vertical="center" wrapText="1"/>
    </xf>
    <xf numFmtId="0" fontId="53" fillId="44" borderId="104" xfId="0" applyFont="1" applyFill="1" applyBorder="1" applyAlignment="1">
      <alignment horizontal="center" vertical="center" wrapText="1"/>
    </xf>
    <xf numFmtId="0" fontId="53" fillId="44" borderId="105" xfId="0" applyFont="1" applyFill="1" applyBorder="1" applyAlignment="1">
      <alignment horizontal="center" vertical="center" wrapText="1"/>
    </xf>
    <xf numFmtId="0" fontId="31" fillId="3" borderId="106" xfId="1" applyFont="1" applyFill="1" applyBorder="1" applyAlignment="1">
      <alignment horizontal="center"/>
    </xf>
    <xf numFmtId="0" fontId="31" fillId="3" borderId="103" xfId="1" applyFont="1" applyFill="1" applyBorder="1" applyAlignment="1">
      <alignment horizontal="center"/>
    </xf>
    <xf numFmtId="0" fontId="53" fillId="3" borderId="4" xfId="1" applyFont="1" applyFill="1" applyBorder="1" applyAlignment="1">
      <alignment horizontal="center" vertical="center" wrapText="1"/>
    </xf>
    <xf numFmtId="0" fontId="22" fillId="3" borderId="16" xfId="1" applyFont="1" applyFill="1" applyBorder="1" applyAlignment="1">
      <alignment horizontal="center" vertical="center" wrapText="1"/>
    </xf>
    <xf numFmtId="0" fontId="71" fillId="40" borderId="42" xfId="1" applyFont="1" applyFill="1" applyBorder="1" applyAlignment="1">
      <alignment horizontal="center" vertical="center"/>
    </xf>
    <xf numFmtId="0" fontId="71" fillId="40" borderId="11" xfId="1" applyFont="1" applyFill="1" applyBorder="1" applyAlignment="1">
      <alignment horizontal="center" vertical="center"/>
    </xf>
    <xf numFmtId="0" fontId="29" fillId="40" borderId="114" xfId="1" applyFont="1" applyFill="1" applyBorder="1" applyAlignment="1">
      <alignment horizontal="center" vertical="center" wrapText="1"/>
    </xf>
    <xf numFmtId="0" fontId="29" fillId="40" borderId="125" xfId="1" applyFont="1" applyFill="1" applyBorder="1" applyAlignment="1">
      <alignment horizontal="center" vertical="center" wrapText="1"/>
    </xf>
    <xf numFmtId="0" fontId="48" fillId="34" borderId="0" xfId="1" applyFont="1" applyFill="1" applyBorder="1" applyAlignment="1">
      <alignment horizontal="center" vertical="center" wrapText="1"/>
    </xf>
    <xf numFmtId="0" fontId="54" fillId="44" borderId="105" xfId="0" applyFont="1" applyFill="1" applyBorder="1" applyAlignment="1">
      <alignment horizontal="left" vertical="center" wrapText="1"/>
    </xf>
    <xf numFmtId="0" fontId="54" fillId="44" borderId="107" xfId="0" applyFont="1" applyFill="1" applyBorder="1" applyAlignment="1">
      <alignment horizontal="left" vertical="center" wrapText="1"/>
    </xf>
    <xf numFmtId="0" fontId="46" fillId="44" borderId="108" xfId="0" applyFont="1" applyFill="1" applyBorder="1" applyAlignment="1">
      <alignment horizontal="center" vertical="center" wrapText="1"/>
    </xf>
    <xf numFmtId="0" fontId="46" fillId="44" borderId="58" xfId="0" applyFont="1" applyFill="1" applyBorder="1" applyAlignment="1">
      <alignment horizontal="center" vertical="center" wrapText="1"/>
    </xf>
    <xf numFmtId="0" fontId="54" fillId="44" borderId="112" xfId="0" applyFont="1" applyFill="1" applyBorder="1" applyAlignment="1">
      <alignment horizontal="left" vertical="center" wrapText="1"/>
    </xf>
    <xf numFmtId="0" fontId="54" fillId="44" borderId="111" xfId="0" applyFont="1" applyFill="1" applyBorder="1" applyAlignment="1">
      <alignment horizontal="left" vertical="center" wrapText="1"/>
    </xf>
    <xf numFmtId="0" fontId="54" fillId="44" borderId="113" xfId="0" applyFont="1" applyFill="1" applyBorder="1" applyAlignment="1">
      <alignment horizontal="left" vertical="center" wrapText="1"/>
    </xf>
    <xf numFmtId="0" fontId="54" fillId="44" borderId="59" xfId="0" applyFont="1" applyFill="1" applyBorder="1" applyAlignment="1">
      <alignment horizontal="left" vertical="center" wrapText="1"/>
    </xf>
    <xf numFmtId="0" fontId="54" fillId="44" borderId="63" xfId="0" applyFont="1" applyFill="1" applyBorder="1" applyAlignment="1">
      <alignment horizontal="left" vertical="center" wrapText="1"/>
    </xf>
    <xf numFmtId="0" fontId="54" fillId="44" borderId="62" xfId="0" applyFont="1" applyFill="1" applyBorder="1" applyAlignment="1">
      <alignment horizontal="left" vertical="center" wrapText="1"/>
    </xf>
    <xf numFmtId="0" fontId="48" fillId="41" borderId="4" xfId="1" applyFont="1" applyFill="1" applyBorder="1" applyAlignment="1">
      <alignment horizontal="left" vertical="center" wrapText="1"/>
    </xf>
    <xf numFmtId="0" fontId="48" fillId="41" borderId="16" xfId="1" applyFont="1" applyFill="1" applyBorder="1" applyAlignment="1">
      <alignment horizontal="left" vertical="center" wrapText="1"/>
    </xf>
    <xf numFmtId="0" fontId="55" fillId="3" borderId="16" xfId="1" applyFont="1" applyFill="1" applyBorder="1" applyAlignment="1">
      <alignment horizontal="left" vertical="center" wrapText="1"/>
    </xf>
    <xf numFmtId="0" fontId="55" fillId="3" borderId="18" xfId="1" applyFont="1" applyFill="1" applyBorder="1" applyAlignment="1">
      <alignment horizontal="left" vertical="center" wrapText="1"/>
    </xf>
    <xf numFmtId="0" fontId="48" fillId="41" borderId="126" xfId="1" applyFont="1" applyFill="1" applyBorder="1" applyAlignment="1">
      <alignment horizontal="left" vertical="center" wrapText="1"/>
    </xf>
    <xf numFmtId="0" fontId="48" fillId="41" borderId="103" xfId="1" applyFont="1" applyFill="1" applyBorder="1" applyAlignment="1">
      <alignment horizontal="left" vertical="center" wrapText="1"/>
    </xf>
    <xf numFmtId="0" fontId="48" fillId="41" borderId="110" xfId="1" applyFont="1" applyFill="1" applyBorder="1" applyAlignment="1">
      <alignment horizontal="left" vertical="center" wrapText="1"/>
    </xf>
    <xf numFmtId="0" fontId="48" fillId="41" borderId="50" xfId="1" applyFont="1" applyFill="1" applyBorder="1" applyAlignment="1">
      <alignment horizontal="left" vertical="center" wrapText="1"/>
    </xf>
    <xf numFmtId="0" fontId="53" fillId="3" borderId="16"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24" fillId="3" borderId="105" xfId="1" applyFont="1" applyFill="1" applyBorder="1" applyAlignment="1">
      <alignment vertical="center" wrapText="1"/>
    </xf>
    <xf numFmtId="0" fontId="24" fillId="3" borderId="107" xfId="1" applyFont="1" applyFill="1" applyBorder="1" applyAlignment="1">
      <alignment vertical="center" wrapText="1"/>
    </xf>
    <xf numFmtId="0" fontId="20" fillId="3" borderId="54" xfId="1" applyFont="1" applyFill="1" applyBorder="1" applyAlignment="1">
      <alignment horizontal="center" vertical="center" wrapText="1"/>
    </xf>
    <xf numFmtId="0" fontId="20" fillId="3" borderId="53" xfId="1" applyFont="1" applyFill="1" applyBorder="1" applyAlignment="1">
      <alignment horizontal="center" vertical="center" wrapText="1"/>
    </xf>
    <xf numFmtId="0" fontId="20" fillId="3" borderId="50" xfId="1" applyFont="1" applyFill="1" applyBorder="1" applyAlignment="1">
      <alignment horizontal="center" vertical="center" wrapText="1"/>
    </xf>
    <xf numFmtId="0" fontId="24" fillId="3" borderId="16" xfId="1" applyFont="1" applyFill="1" applyBorder="1" applyAlignment="1">
      <alignment vertical="center" wrapText="1"/>
    </xf>
    <xf numFmtId="0" fontId="24" fillId="3" borderId="18" xfId="1" applyFont="1" applyFill="1" applyBorder="1" applyAlignment="1">
      <alignment vertical="center" wrapText="1"/>
    </xf>
    <xf numFmtId="0" fontId="24" fillId="3" borderId="106" xfId="1" applyFont="1" applyFill="1" applyBorder="1" applyAlignment="1">
      <alignment horizontal="left" vertical="center" wrapText="1"/>
    </xf>
    <xf numFmtId="0" fontId="24" fillId="3" borderId="74" xfId="1" applyFont="1" applyFill="1" applyBorder="1" applyAlignment="1">
      <alignment horizontal="left" vertical="center" wrapText="1"/>
    </xf>
    <xf numFmtId="0" fontId="24" fillId="3" borderId="75" xfId="1" applyFont="1" applyFill="1" applyBorder="1" applyAlignment="1">
      <alignment horizontal="left" vertical="center" wrapText="1"/>
    </xf>
    <xf numFmtId="0" fontId="20" fillId="3" borderId="106" xfId="1" applyFont="1" applyFill="1" applyBorder="1" applyAlignment="1">
      <alignment horizontal="center" vertical="center" wrapText="1"/>
    </xf>
    <xf numFmtId="0" fontId="20" fillId="3" borderId="74"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24" fillId="3" borderId="112" xfId="1" applyFont="1" applyFill="1" applyBorder="1" applyAlignment="1">
      <alignment horizontal="left" vertical="center" wrapText="1"/>
    </xf>
    <xf numFmtId="0" fontId="24" fillId="3" borderId="111" xfId="1" applyFont="1" applyFill="1" applyBorder="1" applyAlignment="1">
      <alignment horizontal="left" vertical="center" wrapText="1"/>
    </xf>
    <xf numFmtId="0" fontId="24" fillId="3" borderId="113" xfId="1" applyFont="1" applyFill="1" applyBorder="1" applyAlignment="1">
      <alignment horizontal="left" vertical="center" wrapText="1"/>
    </xf>
    <xf numFmtId="0" fontId="24" fillId="3" borderId="60" xfId="1" applyFont="1" applyFill="1" applyBorder="1" applyAlignment="1">
      <alignment horizontal="left" vertical="center" wrapText="1"/>
    </xf>
    <xf numFmtId="0" fontId="24" fillId="3" borderId="56" xfId="1" applyFont="1" applyFill="1" applyBorder="1" applyAlignment="1">
      <alignment horizontal="left" vertical="center" wrapText="1"/>
    </xf>
    <xf numFmtId="0" fontId="24" fillId="3" borderId="57" xfId="1" applyFont="1" applyFill="1" applyBorder="1" applyAlignment="1">
      <alignment horizontal="left" vertical="center" wrapText="1"/>
    </xf>
    <xf numFmtId="0" fontId="48" fillId="41" borderId="118" xfId="1" applyFont="1" applyFill="1" applyBorder="1" applyAlignment="1">
      <alignment horizontal="left" vertical="center" wrapText="1"/>
    </xf>
    <xf numFmtId="0" fontId="48" fillId="41" borderId="109" xfId="1" applyFont="1" applyFill="1" applyBorder="1" applyAlignment="1">
      <alignment horizontal="left" vertical="center" wrapText="1"/>
    </xf>
    <xf numFmtId="0" fontId="48" fillId="41" borderId="119" xfId="1" applyFont="1" applyFill="1" applyBorder="1" applyAlignment="1">
      <alignment horizontal="left" vertical="center" wrapText="1"/>
    </xf>
    <xf numFmtId="0" fontId="48" fillId="41" borderId="68" xfId="1" applyFont="1" applyFill="1" applyBorder="1" applyAlignment="1">
      <alignment horizontal="left" vertical="center" wrapText="1"/>
    </xf>
    <xf numFmtId="0" fontId="72" fillId="40" borderId="7" xfId="1" applyFont="1" applyFill="1" applyBorder="1" applyAlignment="1">
      <alignment horizontal="center" vertical="center"/>
    </xf>
    <xf numFmtId="0" fontId="72" fillId="40" borderId="8" xfId="1" applyFont="1" applyFill="1" applyBorder="1" applyAlignment="1">
      <alignment horizontal="center" vertical="center"/>
    </xf>
    <xf numFmtId="0" fontId="48" fillId="41" borderId="55" xfId="1" applyFont="1" applyFill="1" applyBorder="1" applyAlignment="1">
      <alignment horizontal="left" vertical="center" wrapText="1"/>
    </xf>
    <xf numFmtId="0" fontId="48" fillId="41" borderId="61" xfId="1" applyFont="1" applyFill="1" applyBorder="1" applyAlignment="1">
      <alignment horizontal="left" vertical="center" wrapText="1"/>
    </xf>
    <xf numFmtId="0" fontId="48" fillId="41" borderId="126" xfId="1" applyFont="1" applyFill="1" applyBorder="1" applyAlignment="1">
      <alignment horizontal="left" vertical="center"/>
    </xf>
    <xf numFmtId="0" fontId="48" fillId="41" borderId="103" xfId="1" applyFont="1" applyFill="1" applyBorder="1" applyAlignment="1">
      <alignment horizontal="left" vertical="center"/>
    </xf>
    <xf numFmtId="9" fontId="20" fillId="6" borderId="126" xfId="1" applyNumberFormat="1" applyFont="1" applyFill="1" applyBorder="1" applyAlignment="1">
      <alignment horizontal="center" vertical="center" wrapText="1"/>
    </xf>
    <xf numFmtId="9" fontId="20" fillId="6" borderId="74" xfId="1" applyNumberFormat="1" applyFont="1" applyFill="1" applyBorder="1" applyAlignment="1">
      <alignment horizontal="center" vertical="center" wrapText="1"/>
    </xf>
    <xf numFmtId="9" fontId="20" fillId="6" borderId="103" xfId="1" applyNumberFormat="1" applyFont="1" applyFill="1" applyBorder="1" applyAlignment="1">
      <alignment horizontal="center" vertical="center" wrapText="1"/>
    </xf>
    <xf numFmtId="9" fontId="20" fillId="34" borderId="106" xfId="1" applyNumberFormat="1" applyFont="1" applyFill="1" applyBorder="1" applyAlignment="1">
      <alignment horizontal="center" vertical="center" wrapText="1"/>
    </xf>
    <xf numFmtId="9" fontId="20" fillId="34" borderId="74" xfId="1" applyNumberFormat="1" applyFont="1" applyFill="1" applyBorder="1" applyAlignment="1">
      <alignment horizontal="center" vertical="center" wrapText="1"/>
    </xf>
    <xf numFmtId="9" fontId="20" fillId="34" borderId="103" xfId="1" applyNumberFormat="1" applyFont="1" applyFill="1" applyBorder="1" applyAlignment="1">
      <alignment horizontal="center" vertical="center" wrapText="1"/>
    </xf>
    <xf numFmtId="0" fontId="31" fillId="3" borderId="74" xfId="1" applyFont="1" applyFill="1" applyBorder="1" applyAlignment="1">
      <alignment horizontal="center"/>
    </xf>
    <xf numFmtId="0" fontId="31" fillId="3" borderId="75" xfId="1" applyFont="1" applyFill="1" applyBorder="1" applyAlignment="1">
      <alignment horizontal="center"/>
    </xf>
    <xf numFmtId="9" fontId="20" fillId="6" borderId="116" xfId="1" applyNumberFormat="1" applyFont="1" applyFill="1" applyBorder="1" applyAlignment="1">
      <alignment horizontal="center" vertical="center" wrapText="1"/>
    </xf>
    <xf numFmtId="9" fontId="20" fillId="6" borderId="108" xfId="1" applyNumberFormat="1" applyFont="1" applyFill="1" applyBorder="1" applyAlignment="1">
      <alignment horizontal="center" vertical="center" wrapText="1"/>
    </xf>
    <xf numFmtId="9" fontId="20" fillId="34" borderId="108" xfId="1" applyNumberFormat="1" applyFont="1" applyFill="1" applyBorder="1" applyAlignment="1">
      <alignment horizontal="center" vertical="center" wrapText="1"/>
    </xf>
    <xf numFmtId="0" fontId="31" fillId="3" borderId="108" xfId="1" applyFont="1" applyFill="1" applyBorder="1" applyAlignment="1">
      <alignment horizontal="center"/>
    </xf>
    <xf numFmtId="0" fontId="31" fillId="3" borderId="117" xfId="1" applyFont="1" applyFill="1" applyBorder="1" applyAlignment="1">
      <alignment horizontal="center"/>
    </xf>
    <xf numFmtId="0" fontId="48" fillId="34" borderId="42" xfId="1" applyFont="1" applyFill="1" applyBorder="1" applyAlignment="1">
      <alignment horizontal="center" vertical="center" wrapText="1"/>
    </xf>
    <xf numFmtId="0" fontId="48" fillId="34" borderId="11" xfId="1" applyFont="1" applyFill="1" applyBorder="1" applyAlignment="1">
      <alignment horizontal="center" vertical="center" wrapText="1"/>
    </xf>
    <xf numFmtId="0" fontId="48" fillId="34" borderId="67" xfId="1" applyFont="1" applyFill="1" applyBorder="1" applyAlignment="1">
      <alignment horizontal="center" vertical="center" wrapText="1"/>
    </xf>
    <xf numFmtId="0" fontId="22" fillId="3" borderId="51" xfId="1" applyFont="1" applyFill="1" applyBorder="1" applyAlignment="1">
      <alignment horizontal="center" vertical="center" wrapText="1"/>
    </xf>
    <xf numFmtId="0" fontId="22" fillId="3" borderId="11" xfId="1" applyFont="1" applyFill="1" applyBorder="1" applyAlignment="1">
      <alignment horizontal="center" vertical="center" wrapText="1"/>
    </xf>
    <xf numFmtId="0" fontId="22" fillId="3" borderId="67" xfId="1" applyFont="1" applyFill="1" applyBorder="1" applyAlignment="1">
      <alignment horizontal="center" vertical="center" wrapText="1"/>
    </xf>
    <xf numFmtId="0" fontId="22" fillId="3" borderId="17"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22" fillId="3" borderId="69" xfId="1" applyFont="1" applyFill="1" applyBorder="1" applyAlignment="1">
      <alignment horizontal="center" vertical="center" wrapText="1"/>
    </xf>
    <xf numFmtId="0" fontId="22" fillId="3" borderId="59" xfId="1" applyFont="1" applyFill="1" applyBorder="1" applyAlignment="1">
      <alignment horizontal="center" vertical="center" wrapText="1"/>
    </xf>
    <xf numFmtId="0" fontId="22" fillId="3" borderId="63" xfId="1" applyFont="1" applyFill="1" applyBorder="1" applyAlignment="1">
      <alignment horizontal="center" vertical="center" wrapText="1"/>
    </xf>
    <xf numFmtId="0" fontId="22" fillId="3" borderId="68" xfId="1" applyFont="1" applyFill="1" applyBorder="1" applyAlignment="1">
      <alignment horizontal="center" vertical="center" wrapText="1"/>
    </xf>
    <xf numFmtId="0" fontId="20" fillId="3" borderId="114" xfId="1" applyFont="1" applyFill="1" applyBorder="1" applyAlignment="1">
      <alignment horizontal="center" vertical="center" wrapText="1"/>
    </xf>
    <xf numFmtId="0" fontId="20" fillId="3" borderId="115" xfId="1" applyFont="1" applyFill="1" applyBorder="1" applyAlignment="1">
      <alignment horizontal="center" vertical="center" wrapText="1"/>
    </xf>
    <xf numFmtId="0" fontId="20" fillId="3" borderId="58" xfId="1" applyFont="1" applyFill="1" applyBorder="1" applyAlignment="1">
      <alignment horizontal="center" vertical="center" wrapText="1"/>
    </xf>
    <xf numFmtId="0" fontId="24" fillId="3" borderId="51" xfId="1" applyFont="1" applyFill="1" applyBorder="1" applyAlignment="1">
      <alignment horizontal="center" vertical="center" wrapText="1"/>
    </xf>
    <xf numFmtId="0" fontId="24" fillId="3" borderId="11" xfId="1" applyFont="1" applyFill="1" applyBorder="1" applyAlignment="1">
      <alignment horizontal="center" vertical="center" wrapText="1"/>
    </xf>
    <xf numFmtId="0" fontId="24" fillId="3" borderId="27" xfId="1" applyFont="1" applyFill="1" applyBorder="1" applyAlignment="1">
      <alignment horizontal="center" vertical="center" wrapText="1"/>
    </xf>
    <xf numFmtId="0" fontId="24" fillId="3" borderId="17" xfId="1" applyFont="1" applyFill="1" applyBorder="1" applyAlignment="1">
      <alignment horizontal="center" vertical="center" wrapText="1"/>
    </xf>
    <xf numFmtId="0" fontId="24" fillId="3" borderId="0" xfId="1" applyFont="1" applyFill="1" applyBorder="1" applyAlignment="1">
      <alignment horizontal="center" vertical="center" wrapText="1"/>
    </xf>
    <xf numFmtId="0" fontId="24" fillId="3" borderId="5" xfId="1" applyFont="1" applyFill="1" applyBorder="1" applyAlignment="1">
      <alignment horizontal="center" vertical="center" wrapText="1"/>
    </xf>
    <xf numFmtId="0" fontId="24" fillId="3" borderId="59" xfId="1" applyFont="1" applyFill="1" applyBorder="1" applyAlignment="1">
      <alignment horizontal="center" vertical="center" wrapText="1"/>
    </xf>
    <xf numFmtId="0" fontId="24" fillId="3" borderId="63" xfId="1" applyFont="1" applyFill="1" applyBorder="1" applyAlignment="1">
      <alignment horizontal="center" vertical="center" wrapText="1"/>
    </xf>
    <xf numFmtId="0" fontId="24" fillId="3" borderId="62" xfId="1" applyFont="1" applyFill="1" applyBorder="1" applyAlignment="1">
      <alignment horizontal="center" vertical="center" wrapText="1"/>
    </xf>
    <xf numFmtId="0" fontId="55" fillId="2" borderId="105" xfId="1" applyFont="1" applyFill="1" applyBorder="1" applyAlignment="1">
      <alignment horizontal="left" vertical="center" wrapText="1"/>
    </xf>
    <xf numFmtId="0" fontId="55" fillId="2" borderId="107" xfId="1" applyFont="1" applyFill="1" applyBorder="1" applyAlignment="1">
      <alignment horizontal="left" vertical="center" wrapText="1"/>
    </xf>
    <xf numFmtId="0" fontId="22" fillId="3" borderId="112" xfId="1" applyFont="1" applyFill="1" applyBorder="1" applyAlignment="1">
      <alignment horizontal="center" vertical="center" wrapText="1"/>
    </xf>
    <xf numFmtId="0" fontId="22" fillId="3" borderId="111" xfId="1" applyFont="1" applyFill="1" applyBorder="1" applyAlignment="1">
      <alignment horizontal="center" vertical="center" wrapText="1"/>
    </xf>
    <xf numFmtId="0" fontId="22" fillId="3" borderId="109" xfId="1" applyFont="1" applyFill="1" applyBorder="1" applyAlignment="1">
      <alignment horizontal="center" vertical="center" wrapText="1"/>
    </xf>
    <xf numFmtId="0" fontId="22" fillId="3" borderId="60" xfId="1" applyFont="1" applyFill="1" applyBorder="1" applyAlignment="1">
      <alignment horizontal="center" vertical="center" wrapText="1"/>
    </xf>
    <xf numFmtId="0" fontId="22" fillId="3" borderId="56" xfId="1" applyFont="1" applyFill="1" applyBorder="1" applyAlignment="1">
      <alignment horizontal="center" vertical="center" wrapText="1"/>
    </xf>
    <xf numFmtId="0" fontId="22" fillId="3" borderId="61" xfId="1" applyFont="1" applyFill="1" applyBorder="1" applyAlignment="1">
      <alignment horizontal="center" vertical="center" wrapText="1"/>
    </xf>
    <xf numFmtId="0" fontId="20" fillId="3" borderId="108" xfId="1" applyFont="1" applyFill="1" applyBorder="1" applyAlignment="1">
      <alignment horizontal="center" vertical="center" wrapText="1"/>
    </xf>
    <xf numFmtId="0" fontId="20" fillId="3" borderId="52" xfId="1" applyFont="1" applyFill="1" applyBorder="1" applyAlignment="1">
      <alignment horizontal="center" vertical="center" wrapText="1"/>
    </xf>
    <xf numFmtId="0" fontId="24" fillId="3" borderId="112" xfId="1" applyFont="1" applyFill="1" applyBorder="1" applyAlignment="1">
      <alignment horizontal="center" vertical="center" wrapText="1"/>
    </xf>
    <xf numFmtId="0" fontId="24" fillId="3" borderId="111" xfId="1" applyFont="1" applyFill="1" applyBorder="1" applyAlignment="1">
      <alignment horizontal="center" vertical="center" wrapText="1"/>
    </xf>
    <xf numFmtId="0" fontId="24" fillId="3" borderId="113" xfId="1" applyFont="1" applyFill="1" applyBorder="1" applyAlignment="1">
      <alignment horizontal="center" vertical="center" wrapText="1"/>
    </xf>
    <xf numFmtId="0" fontId="24" fillId="3" borderId="60" xfId="1" applyFont="1" applyFill="1" applyBorder="1" applyAlignment="1">
      <alignment horizontal="center" vertical="center" wrapText="1"/>
    </xf>
    <xf numFmtId="0" fontId="24" fillId="3" borderId="56" xfId="1" applyFont="1" applyFill="1" applyBorder="1" applyAlignment="1">
      <alignment horizontal="center" vertical="center" wrapText="1"/>
    </xf>
    <xf numFmtId="0" fontId="24" fillId="3" borderId="57" xfId="1" applyFont="1" applyFill="1" applyBorder="1" applyAlignment="1">
      <alignment horizontal="center" vertical="center" wrapText="1"/>
    </xf>
    <xf numFmtId="0" fontId="81" fillId="30" borderId="58" xfId="4" applyFont="1" applyFill="1" applyBorder="1" applyAlignment="1" applyProtection="1">
      <alignment horizontal="center" vertical="center" wrapText="1"/>
      <protection locked="0"/>
    </xf>
    <xf numFmtId="0" fontId="81" fillId="30" borderId="105" xfId="4" applyFont="1" applyFill="1" applyBorder="1" applyAlignment="1" applyProtection="1">
      <alignment horizontal="center" vertical="center" wrapText="1"/>
      <protection locked="0"/>
    </xf>
    <xf numFmtId="0" fontId="36" fillId="30" borderId="58" xfId="4" applyFont="1" applyFill="1" applyBorder="1" applyAlignment="1" applyProtection="1">
      <alignment horizontal="center" vertical="center" wrapText="1"/>
      <protection locked="0"/>
    </xf>
    <xf numFmtId="0" fontId="36" fillId="30" borderId="105" xfId="4" applyFont="1" applyFill="1" applyBorder="1" applyAlignment="1" applyProtection="1">
      <alignment horizontal="center" vertical="center" wrapText="1"/>
      <protection locked="0"/>
    </xf>
    <xf numFmtId="0" fontId="36" fillId="30" borderId="16" xfId="4" applyFont="1" applyFill="1" applyBorder="1" applyAlignment="1" applyProtection="1">
      <alignment horizontal="center" vertical="center" wrapText="1"/>
      <protection locked="0"/>
    </xf>
    <xf numFmtId="0" fontId="40" fillId="30" borderId="58" xfId="4" applyFont="1" applyFill="1" applyBorder="1" applyAlignment="1" applyProtection="1">
      <alignment horizontal="left" vertical="center" wrapText="1"/>
      <protection locked="0"/>
    </xf>
    <xf numFmtId="0" fontId="40" fillId="30" borderId="105" xfId="4" applyFont="1" applyFill="1" applyBorder="1" applyAlignment="1" applyProtection="1">
      <alignment horizontal="left" vertical="center" wrapText="1"/>
      <protection locked="0"/>
    </xf>
    <xf numFmtId="0" fontId="40" fillId="30" borderId="16" xfId="4" applyFont="1" applyFill="1" applyBorder="1" applyAlignment="1" applyProtection="1">
      <alignment horizontal="left" vertical="center" wrapText="1"/>
      <protection locked="0"/>
    </xf>
    <xf numFmtId="0" fontId="37" fillId="35" borderId="17" xfId="4" applyFont="1" applyFill="1" applyBorder="1" applyAlignment="1" applyProtection="1">
      <alignment horizontal="center" vertical="center" wrapText="1"/>
      <protection locked="0"/>
    </xf>
    <xf numFmtId="0" fontId="37" fillId="35" borderId="69" xfId="4" applyFont="1" applyFill="1" applyBorder="1" applyAlignment="1" applyProtection="1">
      <alignment horizontal="center" vertical="center" wrapText="1"/>
      <protection locked="0"/>
    </xf>
    <xf numFmtId="0" fontId="37" fillId="35" borderId="60" xfId="4" applyFont="1" applyFill="1" applyBorder="1" applyAlignment="1" applyProtection="1">
      <alignment horizontal="center" vertical="center" wrapText="1"/>
      <protection locked="0"/>
    </xf>
    <xf numFmtId="0" fontId="37" fillId="35" borderId="61" xfId="4" applyFont="1" applyFill="1" applyBorder="1" applyAlignment="1" applyProtection="1">
      <alignment horizontal="center" vertical="center" wrapText="1"/>
      <protection locked="0"/>
    </xf>
    <xf numFmtId="0" fontId="31" fillId="0" borderId="105" xfId="1" applyFont="1" applyBorder="1" applyAlignment="1">
      <alignment vertical="center" wrapText="1"/>
    </xf>
    <xf numFmtId="0" fontId="31" fillId="3" borderId="105" xfId="1" applyFont="1" applyFill="1" applyBorder="1" applyAlignment="1">
      <alignment vertical="center" wrapText="1"/>
    </xf>
    <xf numFmtId="0" fontId="24" fillId="3" borderId="58" xfId="1" applyFont="1" applyFill="1" applyBorder="1" applyAlignment="1">
      <alignment horizontal="left" vertical="center" wrapText="1"/>
    </xf>
    <xf numFmtId="0" fontId="24" fillId="3" borderId="48" xfId="1" applyFont="1" applyFill="1" applyBorder="1" applyAlignment="1">
      <alignment horizontal="left" vertical="center" wrapText="1"/>
    </xf>
    <xf numFmtId="0" fontId="24" fillId="3" borderId="105" xfId="1" applyFont="1" applyFill="1" applyBorder="1" applyAlignment="1">
      <alignment horizontal="center" vertical="center" wrapText="1"/>
    </xf>
    <xf numFmtId="0" fontId="24" fillId="3" borderId="107" xfId="1" applyFont="1" applyFill="1" applyBorder="1" applyAlignment="1">
      <alignment horizontal="center" vertical="center" wrapText="1"/>
    </xf>
    <xf numFmtId="9" fontId="20" fillId="6" borderId="106" xfId="1" applyNumberFormat="1" applyFont="1" applyFill="1" applyBorder="1" applyAlignment="1">
      <alignment horizontal="center" vertical="center" wrapText="1"/>
    </xf>
    <xf numFmtId="0" fontId="25" fillId="30" borderId="103" xfId="4" applyFont="1" applyFill="1" applyBorder="1" applyAlignment="1" applyProtection="1">
      <alignment horizontal="left" vertical="center" wrapText="1"/>
      <protection locked="0"/>
    </xf>
    <xf numFmtId="0" fontId="25" fillId="30" borderId="105" xfId="4" applyFont="1" applyFill="1" applyBorder="1" applyAlignment="1" applyProtection="1">
      <alignment horizontal="left" vertical="center" wrapText="1"/>
      <protection locked="0"/>
    </xf>
    <xf numFmtId="0" fontId="33" fillId="30" borderId="105" xfId="4" applyFont="1" applyFill="1" applyBorder="1" applyAlignment="1" applyProtection="1">
      <alignment horizontal="left" vertical="center" wrapText="1"/>
      <protection locked="0"/>
    </xf>
    <xf numFmtId="0" fontId="39" fillId="41" borderId="118" xfId="4" applyFont="1" applyFill="1" applyBorder="1" applyAlignment="1" applyProtection="1">
      <alignment horizontal="center" vertical="center" wrapText="1"/>
      <protection locked="0"/>
    </xf>
    <xf numFmtId="0" fontId="39" fillId="41" borderId="111" xfId="4" applyFont="1" applyFill="1" applyBorder="1" applyAlignment="1" applyProtection="1">
      <alignment horizontal="center" vertical="center" wrapText="1"/>
      <protection locked="0"/>
    </xf>
    <xf numFmtId="0" fontId="39" fillId="41" borderId="109" xfId="4" applyFont="1" applyFill="1" applyBorder="1" applyAlignment="1" applyProtection="1">
      <alignment horizontal="center" vertical="center" wrapText="1"/>
      <protection locked="0"/>
    </xf>
    <xf numFmtId="0" fontId="39" fillId="41" borderId="119" xfId="4" applyFont="1" applyFill="1" applyBorder="1" applyAlignment="1" applyProtection="1">
      <alignment horizontal="center" vertical="center" wrapText="1"/>
      <protection locked="0"/>
    </xf>
    <xf numFmtId="0" fontId="39" fillId="41" borderId="63" xfId="4" applyFont="1" applyFill="1" applyBorder="1" applyAlignment="1" applyProtection="1">
      <alignment horizontal="center" vertical="center" wrapText="1"/>
      <protection locked="0"/>
    </xf>
    <xf numFmtId="0" fontId="39" fillId="41" borderId="68" xfId="4" applyFont="1" applyFill="1" applyBorder="1" applyAlignment="1" applyProtection="1">
      <alignment horizontal="center" vertical="center" wrapText="1"/>
      <protection locked="0"/>
    </xf>
    <xf numFmtId="0" fontId="21" fillId="3" borderId="51" xfId="1" applyFont="1" applyFill="1" applyBorder="1" applyAlignment="1">
      <alignment horizontal="center" vertical="center" wrapText="1"/>
    </xf>
    <xf numFmtId="0" fontId="21" fillId="3" borderId="11" xfId="1" applyFont="1" applyFill="1" applyBorder="1" applyAlignment="1">
      <alignment horizontal="center" vertical="center" wrapText="1"/>
    </xf>
    <xf numFmtId="0" fontId="21" fillId="3" borderId="67"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21" fillId="3" borderId="63" xfId="1" applyFont="1" applyFill="1" applyBorder="1" applyAlignment="1">
      <alignment horizontal="center" vertical="center" wrapText="1"/>
    </xf>
    <xf numFmtId="0" fontId="21" fillId="3" borderId="68" xfId="1" applyFont="1" applyFill="1" applyBorder="1" applyAlignment="1">
      <alignment horizontal="center" vertical="center" wrapText="1"/>
    </xf>
    <xf numFmtId="0" fontId="33" fillId="2" borderId="58" xfId="1" applyFont="1" applyFill="1" applyBorder="1" applyAlignment="1">
      <alignment vertical="center" wrapText="1"/>
    </xf>
    <xf numFmtId="0" fontId="33" fillId="2" borderId="48" xfId="1" applyFont="1" applyFill="1" applyBorder="1" applyAlignment="1">
      <alignment vertical="center" wrapText="1"/>
    </xf>
    <xf numFmtId="0" fontId="33" fillId="2" borderId="105" xfId="1" applyFont="1" applyFill="1" applyBorder="1" applyAlignment="1">
      <alignment vertical="center" wrapText="1"/>
    </xf>
    <xf numFmtId="0" fontId="33" fillId="2" borderId="107" xfId="1" applyFont="1" applyFill="1" applyBorder="1" applyAlignment="1">
      <alignment vertical="center" wrapText="1"/>
    </xf>
    <xf numFmtId="0" fontId="25" fillId="30" borderId="74" xfId="4" applyFont="1" applyFill="1" applyBorder="1" applyAlignment="1" applyProtection="1">
      <alignment horizontal="left" vertical="center" wrapText="1"/>
      <protection locked="0"/>
    </xf>
    <xf numFmtId="0" fontId="33" fillId="30" borderId="103" xfId="4" applyFont="1" applyFill="1" applyBorder="1" applyAlignment="1" applyProtection="1">
      <alignment horizontal="left" vertical="center" wrapText="1"/>
      <protection locked="0"/>
    </xf>
    <xf numFmtId="0" fontId="61" fillId="46" borderId="121" xfId="4" applyFont="1" applyFill="1" applyBorder="1" applyAlignment="1" applyProtection="1">
      <alignment horizontal="center" vertical="center" textRotation="255" wrapText="1"/>
      <protection locked="0"/>
    </xf>
    <xf numFmtId="0" fontId="64" fillId="46" borderId="123" xfId="4" applyFont="1" applyFill="1" applyBorder="1" applyAlignment="1" applyProtection="1">
      <alignment horizontal="center" vertical="center" textRotation="255" wrapText="1"/>
      <protection locked="0"/>
    </xf>
    <xf numFmtId="0" fontId="64" fillId="46" borderId="124" xfId="4" applyFont="1" applyFill="1" applyBorder="1" applyAlignment="1" applyProtection="1">
      <alignment horizontal="center" vertical="center" textRotation="255" wrapText="1"/>
      <protection locked="0"/>
    </xf>
    <xf numFmtId="0" fontId="22" fillId="3" borderId="54" xfId="1" applyFont="1" applyFill="1" applyBorder="1" applyAlignment="1">
      <alignment horizontal="center" vertical="center" wrapText="1"/>
    </xf>
    <xf numFmtId="0" fontId="67" fillId="46" borderId="106" xfId="4" applyFont="1" applyFill="1" applyBorder="1" applyAlignment="1" applyProtection="1">
      <alignment horizontal="center" vertical="center" textRotation="255" wrapText="1"/>
      <protection locked="0"/>
    </xf>
    <xf numFmtId="0" fontId="67" fillId="46" borderId="54" xfId="4" applyFont="1" applyFill="1" applyBorder="1" applyAlignment="1" applyProtection="1">
      <alignment horizontal="center" vertical="center" textRotation="255" wrapText="1"/>
      <protection locked="0"/>
    </xf>
    <xf numFmtId="0" fontId="33" fillId="30" borderId="54" xfId="4" applyFont="1" applyFill="1" applyBorder="1" applyAlignment="1" applyProtection="1">
      <alignment horizontal="left" vertical="center" wrapText="1"/>
      <protection locked="0"/>
    </xf>
    <xf numFmtId="0" fontId="33" fillId="30" borderId="53" xfId="4" applyFont="1" applyFill="1" applyBorder="1" applyAlignment="1" applyProtection="1">
      <alignment horizontal="left" vertical="center" wrapText="1"/>
      <protection locked="0"/>
    </xf>
    <xf numFmtId="0" fontId="33" fillId="30" borderId="50" xfId="4" applyFont="1" applyFill="1" applyBorder="1" applyAlignment="1" applyProtection="1">
      <alignment horizontal="left" vertical="center" wrapText="1"/>
      <protection locked="0"/>
    </xf>
    <xf numFmtId="0" fontId="80" fillId="39" borderId="115" xfId="4" applyFont="1" applyFill="1" applyBorder="1" applyAlignment="1" applyProtection="1">
      <alignment horizontal="center" vertical="center" wrapText="1"/>
      <protection locked="0"/>
    </xf>
    <xf numFmtId="0" fontId="80" fillId="39" borderId="58" xfId="4" applyFont="1" applyFill="1" applyBorder="1" applyAlignment="1" applyProtection="1">
      <alignment horizontal="center" vertical="center" wrapText="1"/>
      <protection locked="0"/>
    </xf>
    <xf numFmtId="0" fontId="42" fillId="39" borderId="115" xfId="4" applyFont="1" applyFill="1" applyBorder="1" applyAlignment="1" applyProtection="1">
      <alignment horizontal="center" vertical="center" wrapText="1"/>
      <protection locked="0"/>
    </xf>
    <xf numFmtId="0" fontId="42" fillId="39" borderId="58" xfId="4" applyFont="1" applyFill="1" applyBorder="1" applyAlignment="1" applyProtection="1">
      <alignment horizontal="center" vertical="center" wrapText="1"/>
      <protection locked="0"/>
    </xf>
    <xf numFmtId="0" fontId="24" fillId="3" borderId="59" xfId="1" applyFont="1" applyFill="1" applyBorder="1" applyAlignment="1">
      <alignment horizontal="left" vertical="center" wrapText="1"/>
    </xf>
    <xf numFmtId="0" fontId="24" fillId="3" borderId="63" xfId="1" applyFont="1" applyFill="1" applyBorder="1" applyAlignment="1">
      <alignment horizontal="left" vertical="center" wrapText="1"/>
    </xf>
    <xf numFmtId="0" fontId="24" fillId="3" borderId="62" xfId="1" applyFont="1" applyFill="1" applyBorder="1" applyAlignment="1">
      <alignment horizontal="left" vertical="center" wrapText="1"/>
    </xf>
    <xf numFmtId="0" fontId="48" fillId="41" borderId="118" xfId="1" applyFont="1" applyFill="1" applyBorder="1" applyAlignment="1">
      <alignment horizontal="left" vertical="center"/>
    </xf>
    <xf numFmtId="0" fontId="48" fillId="41" borderId="109" xfId="1" applyFont="1" applyFill="1" applyBorder="1" applyAlignment="1">
      <alignment horizontal="left" vertical="center"/>
    </xf>
    <xf numFmtId="0" fontId="48" fillId="41" borderId="119" xfId="1" applyFont="1" applyFill="1" applyBorder="1" applyAlignment="1">
      <alignment horizontal="left" vertical="center"/>
    </xf>
    <xf numFmtId="0" fontId="48" fillId="41" borderId="68" xfId="1" applyFont="1" applyFill="1" applyBorder="1" applyAlignment="1">
      <alignment horizontal="left" vertical="center"/>
    </xf>
    <xf numFmtId="0" fontId="24" fillId="2" borderId="112" xfId="1" applyFont="1" applyFill="1" applyBorder="1" applyAlignment="1">
      <alignment horizontal="left" vertical="center" wrapText="1"/>
    </xf>
    <xf numFmtId="0" fontId="24" fillId="2" borderId="111" xfId="1" applyFont="1" applyFill="1" applyBorder="1" applyAlignment="1">
      <alignment horizontal="left" vertical="center" wrapText="1"/>
    </xf>
    <xf numFmtId="0" fontId="24" fillId="2" borderId="113" xfId="1" applyFont="1" applyFill="1" applyBorder="1" applyAlignment="1">
      <alignment horizontal="left" vertical="center" wrapText="1"/>
    </xf>
    <xf numFmtId="0" fontId="24" fillId="2" borderId="59" xfId="1" applyFont="1" applyFill="1" applyBorder="1" applyAlignment="1">
      <alignment horizontal="left" vertical="center" wrapText="1"/>
    </xf>
    <xf numFmtId="0" fontId="24" fillId="2" borderId="63" xfId="1" applyFont="1" applyFill="1" applyBorder="1" applyAlignment="1">
      <alignment horizontal="left" vertical="center" wrapText="1"/>
    </xf>
    <xf numFmtId="0" fontId="24" fillId="2" borderId="62" xfId="1" applyFont="1" applyFill="1" applyBorder="1" applyAlignment="1">
      <alignment horizontal="left" vertical="center" wrapText="1"/>
    </xf>
    <xf numFmtId="0" fontId="22" fillId="3" borderId="106" xfId="1" applyFont="1" applyFill="1" applyBorder="1" applyAlignment="1">
      <alignment horizontal="center" vertical="center" wrapText="1"/>
    </xf>
    <xf numFmtId="0" fontId="22" fillId="3" borderId="74" xfId="1" applyFont="1" applyFill="1" applyBorder="1" applyAlignment="1">
      <alignment horizontal="center" vertical="center" wrapText="1"/>
    </xf>
    <xf numFmtId="0" fontId="22" fillId="3" borderId="103" xfId="1" applyFont="1" applyFill="1" applyBorder="1" applyAlignment="1">
      <alignment horizontal="center" vertical="center" wrapText="1"/>
    </xf>
    <xf numFmtId="0" fontId="19" fillId="3" borderId="0" xfId="0" applyFont="1" applyFill="1" applyAlignment="1">
      <alignment horizontal="center"/>
    </xf>
    <xf numFmtId="0" fontId="33" fillId="30" borderId="106" xfId="4" applyFont="1" applyFill="1" applyBorder="1" applyAlignment="1" applyProtection="1">
      <alignment horizontal="left" vertical="center" wrapText="1"/>
      <protection locked="0"/>
    </xf>
    <xf numFmtId="0" fontId="33" fillId="30" borderId="74" xfId="4" applyFont="1" applyFill="1" applyBorder="1" applyAlignment="1" applyProtection="1">
      <alignment horizontal="left" vertical="center" wrapText="1"/>
      <protection locked="0"/>
    </xf>
    <xf numFmtId="0" fontId="37" fillId="34" borderId="58" xfId="4" applyFont="1" applyFill="1" applyBorder="1" applyAlignment="1" applyProtection="1">
      <alignment horizontal="center" vertical="center" wrapText="1"/>
      <protection locked="0"/>
    </xf>
    <xf numFmtId="0" fontId="37" fillId="34" borderId="48" xfId="4" applyFont="1" applyFill="1" applyBorder="1" applyAlignment="1" applyProtection="1">
      <alignment horizontal="center" vertical="center" wrapText="1"/>
      <protection locked="0"/>
    </xf>
    <xf numFmtId="0" fontId="66" fillId="47" borderId="105" xfId="4" applyFont="1" applyFill="1" applyBorder="1" applyAlignment="1" applyProtection="1">
      <alignment horizontal="center" vertical="center" wrapText="1"/>
      <protection locked="0"/>
    </xf>
    <xf numFmtId="0" fontId="65" fillId="47" borderId="105" xfId="4" applyFont="1" applyFill="1" applyBorder="1" applyAlignment="1" applyProtection="1">
      <alignment horizontal="center" vertical="center" wrapText="1"/>
      <protection locked="0"/>
    </xf>
    <xf numFmtId="0" fontId="48" fillId="34" borderId="49" xfId="1" applyFont="1" applyFill="1" applyBorder="1" applyAlignment="1">
      <alignment horizontal="center" vertical="center" wrapText="1"/>
    </xf>
    <xf numFmtId="0" fontId="48" fillId="34" borderId="58" xfId="1" applyFont="1" applyFill="1" applyBorder="1" applyAlignment="1">
      <alignment horizontal="center" vertical="center" wrapText="1"/>
    </xf>
    <xf numFmtId="0" fontId="48" fillId="34" borderId="104" xfId="1" applyFont="1" applyFill="1" applyBorder="1" applyAlignment="1">
      <alignment horizontal="center" vertical="center" wrapText="1"/>
    </xf>
    <xf numFmtId="0" fontId="48" fillId="34" borderId="105" xfId="1" applyFont="1" applyFill="1" applyBorder="1" applyAlignment="1">
      <alignment horizontal="center" vertical="center" wrapText="1"/>
    </xf>
    <xf numFmtId="0" fontId="48" fillId="34" borderId="4" xfId="1" applyFont="1" applyFill="1" applyBorder="1" applyAlignment="1">
      <alignment horizontal="center" vertical="center" wrapText="1"/>
    </xf>
    <xf numFmtId="0" fontId="48" fillId="34" borderId="16" xfId="1" applyFont="1" applyFill="1" applyBorder="1" applyAlignment="1">
      <alignment horizontal="center" vertical="center" wrapText="1"/>
    </xf>
    <xf numFmtId="0" fontId="46" fillId="3" borderId="16" xfId="1" applyFont="1" applyFill="1" applyBorder="1" applyAlignment="1">
      <alignment horizontal="center" vertical="center" wrapText="1"/>
    </xf>
    <xf numFmtId="0" fontId="39" fillId="30" borderId="49" xfId="4" applyFont="1" applyFill="1" applyBorder="1" applyAlignment="1" applyProtection="1">
      <alignment horizontal="center" vertical="center" wrapText="1"/>
      <protection locked="0"/>
    </xf>
    <xf numFmtId="0" fontId="39" fillId="30" borderId="58" xfId="4" applyFont="1" applyFill="1" applyBorder="1" applyAlignment="1" applyProtection="1">
      <alignment horizontal="center" vertical="center" wrapText="1"/>
      <protection locked="0"/>
    </xf>
    <xf numFmtId="0" fontId="39" fillId="30" borderId="59" xfId="4" applyFont="1" applyFill="1" applyBorder="1" applyAlignment="1" applyProtection="1">
      <alignment horizontal="center" vertical="center" wrapText="1"/>
      <protection locked="0"/>
    </xf>
    <xf numFmtId="0" fontId="39" fillId="30" borderId="104" xfId="4" applyFont="1" applyFill="1" applyBorder="1" applyAlignment="1" applyProtection="1">
      <alignment horizontal="center" vertical="center" wrapText="1"/>
      <protection locked="0"/>
    </xf>
    <xf numFmtId="0" fontId="39" fillId="30" borderId="105" xfId="4" applyFont="1" applyFill="1" applyBorder="1" applyAlignment="1" applyProtection="1">
      <alignment horizontal="center" vertical="center" wrapText="1"/>
      <protection locked="0"/>
    </xf>
    <xf numFmtId="0" fontId="39" fillId="30" borderId="106" xfId="4" applyFont="1" applyFill="1" applyBorder="1" applyAlignment="1" applyProtection="1">
      <alignment horizontal="center" vertical="center" wrapText="1"/>
      <protection locked="0"/>
    </xf>
    <xf numFmtId="0" fontId="39" fillId="30" borderId="4" xfId="4" applyFont="1" applyFill="1" applyBorder="1" applyAlignment="1" applyProtection="1">
      <alignment horizontal="center" vertical="center" wrapText="1"/>
      <protection locked="0"/>
    </xf>
    <xf numFmtId="0" fontId="39" fillId="30" borderId="16" xfId="4" applyFont="1" applyFill="1" applyBorder="1" applyAlignment="1" applyProtection="1">
      <alignment horizontal="center" vertical="center" wrapText="1"/>
      <protection locked="0"/>
    </xf>
    <xf numFmtId="0" fontId="39" fillId="30" borderId="54" xfId="4" applyFont="1" applyFill="1" applyBorder="1" applyAlignment="1" applyProtection="1">
      <alignment horizontal="center" vertical="center" wrapText="1"/>
      <protection locked="0"/>
    </xf>
    <xf numFmtId="0" fontId="42" fillId="39" borderId="105" xfId="4" applyFont="1" applyFill="1" applyBorder="1" applyAlignment="1" applyProtection="1">
      <alignment horizontal="center" vertical="center" wrapText="1"/>
      <protection locked="0"/>
    </xf>
    <xf numFmtId="0" fontId="42" fillId="39" borderId="48" xfId="4" applyFont="1" applyFill="1" applyBorder="1" applyAlignment="1" applyProtection="1">
      <alignment horizontal="center" vertical="center" wrapText="1"/>
      <protection locked="0"/>
    </xf>
    <xf numFmtId="0" fontId="42" fillId="39" borderId="107" xfId="4" applyFont="1" applyFill="1" applyBorder="1" applyAlignment="1" applyProtection="1">
      <alignment horizontal="center" vertical="center" wrapText="1"/>
      <protection locked="0"/>
    </xf>
    <xf numFmtId="0" fontId="66" fillId="45" borderId="105" xfId="4" applyFont="1" applyFill="1" applyBorder="1" applyAlignment="1" applyProtection="1">
      <alignment horizontal="center" vertical="center" wrapText="1"/>
      <protection locked="0"/>
    </xf>
    <xf numFmtId="0" fontId="29" fillId="40" borderId="35" xfId="1" applyFont="1" applyFill="1" applyBorder="1" applyAlignment="1">
      <alignment horizontal="center" vertical="center" wrapText="1"/>
    </xf>
    <xf numFmtId="0" fontId="48" fillId="34" borderId="3" xfId="1" applyFont="1" applyFill="1" applyBorder="1" applyAlignment="1">
      <alignment horizontal="center" vertical="center" wrapText="1"/>
    </xf>
    <xf numFmtId="0" fontId="48" fillId="34" borderId="14" xfId="1" applyFont="1" applyFill="1" applyBorder="1" applyAlignment="1">
      <alignment horizontal="center" vertical="center" wrapText="1"/>
    </xf>
    <xf numFmtId="0" fontId="47" fillId="43" borderId="49" xfId="4" applyFont="1" applyFill="1" applyBorder="1" applyAlignment="1" applyProtection="1">
      <alignment horizontal="center" vertical="center" wrapText="1"/>
      <protection locked="0"/>
    </xf>
    <xf numFmtId="0" fontId="47" fillId="43" borderId="58" xfId="4" applyFont="1" applyFill="1" applyBorder="1" applyAlignment="1" applyProtection="1">
      <alignment horizontal="center" vertical="center" wrapText="1"/>
      <protection locked="0"/>
    </xf>
    <xf numFmtId="14" fontId="33" fillId="36" borderId="16" xfId="4" applyNumberFormat="1" applyFont="1" applyFill="1" applyBorder="1" applyAlignment="1" applyProtection="1">
      <alignment horizontal="left" vertical="center" wrapText="1"/>
      <protection locked="0"/>
    </xf>
    <xf numFmtId="14" fontId="39" fillId="3" borderId="105" xfId="4" applyNumberFormat="1" applyFont="1" applyFill="1" applyBorder="1" applyAlignment="1" applyProtection="1">
      <alignment horizontal="center" vertical="center" wrapText="1"/>
      <protection locked="0"/>
    </xf>
    <xf numFmtId="0" fontId="37" fillId="36" borderId="110" xfId="4" applyFont="1" applyFill="1" applyBorder="1" applyAlignment="1" applyProtection="1">
      <alignment horizontal="center" vertical="center" wrapText="1"/>
      <protection locked="0"/>
    </xf>
    <xf numFmtId="0" fontId="37" fillId="36" borderId="53" xfId="4" applyFont="1" applyFill="1" applyBorder="1" applyAlignment="1" applyProtection="1">
      <alignment horizontal="center" vertical="center" wrapText="1"/>
      <protection locked="0"/>
    </xf>
    <xf numFmtId="0" fontId="37" fillId="36" borderId="50" xfId="4" applyFont="1" applyFill="1" applyBorder="1" applyAlignment="1" applyProtection="1">
      <alignment horizontal="center" vertical="center" wrapText="1"/>
      <protection locked="0"/>
    </xf>
    <xf numFmtId="0" fontId="38" fillId="42" borderId="26" xfId="1" applyFont="1" applyFill="1" applyBorder="1" applyAlignment="1">
      <alignment horizontal="center" vertical="center" wrapText="1"/>
    </xf>
    <xf numFmtId="0" fontId="38" fillId="42" borderId="23" xfId="1" applyFont="1" applyFill="1" applyBorder="1" applyAlignment="1">
      <alignment horizontal="center" vertical="center" wrapText="1"/>
    </xf>
    <xf numFmtId="0" fontId="38" fillId="42" borderId="24" xfId="1" applyFont="1" applyFill="1" applyBorder="1" applyAlignment="1">
      <alignment horizontal="center" vertical="center" wrapText="1"/>
    </xf>
    <xf numFmtId="0" fontId="56" fillId="2" borderId="105" xfId="1" applyFont="1" applyFill="1" applyBorder="1" applyAlignment="1">
      <alignment horizontal="left" vertical="center" wrapText="1"/>
    </xf>
    <xf numFmtId="0" fontId="56" fillId="2" borderId="107" xfId="1" applyFont="1" applyFill="1" applyBorder="1" applyAlignment="1">
      <alignment horizontal="left" vertical="center" wrapText="1"/>
    </xf>
    <xf numFmtId="0" fontId="46" fillId="3" borderId="105" xfId="1" applyFont="1" applyFill="1" applyBorder="1" applyAlignment="1">
      <alignment horizontal="center" vertical="center" wrapText="1"/>
    </xf>
    <xf numFmtId="0" fontId="33" fillId="30" borderId="16" xfId="4" applyFont="1" applyFill="1" applyBorder="1" applyAlignment="1" applyProtection="1">
      <alignment horizontal="left" vertical="center" wrapText="1"/>
      <protection locked="0"/>
    </xf>
    <xf numFmtId="0" fontId="31" fillId="0" borderId="105" xfId="1" applyFont="1" applyBorder="1" applyAlignment="1">
      <alignment horizontal="left" vertical="center" wrapText="1"/>
    </xf>
    <xf numFmtId="0" fontId="31" fillId="33" borderId="118" xfId="1" applyFont="1" applyFill="1" applyBorder="1" applyAlignment="1">
      <alignment horizontal="center" vertical="center" wrapText="1"/>
    </xf>
    <xf numFmtId="0" fontId="31" fillId="33" borderId="109" xfId="1" applyFont="1" applyFill="1" applyBorder="1" applyAlignment="1">
      <alignment horizontal="center" vertical="center" wrapText="1"/>
    </xf>
    <xf numFmtId="0" fontId="31" fillId="33" borderId="25" xfId="1" applyFont="1" applyFill="1" applyBorder="1" applyAlignment="1">
      <alignment horizontal="center" vertical="center" wrapText="1"/>
    </xf>
    <xf numFmtId="0" fontId="31" fillId="33" borderId="69" xfId="1" applyFont="1" applyFill="1" applyBorder="1" applyAlignment="1">
      <alignment horizontal="center" vertical="center" wrapText="1"/>
    </xf>
    <xf numFmtId="0" fontId="31" fillId="33" borderId="119" xfId="1" applyFont="1" applyFill="1" applyBorder="1" applyAlignment="1">
      <alignment horizontal="center" vertical="center" wrapText="1"/>
    </xf>
    <xf numFmtId="0" fontId="31" fillId="33" borderId="68" xfId="1" applyFont="1" applyFill="1" applyBorder="1" applyAlignment="1">
      <alignment horizontal="center" vertical="center" wrapText="1"/>
    </xf>
    <xf numFmtId="0" fontId="22" fillId="3" borderId="58" xfId="1" applyFont="1" applyFill="1" applyBorder="1" applyAlignment="1">
      <alignment horizontal="center" vertical="center" wrapText="1"/>
    </xf>
    <xf numFmtId="0" fontId="22" fillId="3" borderId="105" xfId="1" applyFont="1" applyFill="1" applyBorder="1" applyAlignment="1">
      <alignment horizontal="center" vertical="center" wrapText="1"/>
    </xf>
    <xf numFmtId="0" fontId="23" fillId="3" borderId="105" xfId="0"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25" fillId="3" borderId="105" xfId="0" applyFont="1" applyFill="1" applyBorder="1" applyAlignment="1">
      <alignment horizontal="center" vertical="center" wrapText="1"/>
    </xf>
    <xf numFmtId="0" fontId="24" fillId="3" borderId="58" xfId="1" applyFont="1" applyFill="1" applyBorder="1" applyAlignment="1">
      <alignment vertical="center" wrapText="1"/>
    </xf>
    <xf numFmtId="0" fontId="24" fillId="3" borderId="48" xfId="1" applyFont="1" applyFill="1" applyBorder="1" applyAlignment="1">
      <alignment vertical="center" wrapText="1"/>
    </xf>
    <xf numFmtId="0" fontId="25" fillId="3" borderId="105" xfId="0" applyFont="1" applyFill="1" applyBorder="1" applyAlignment="1">
      <alignment horizontal="left" vertical="center" wrapText="1"/>
    </xf>
    <xf numFmtId="0" fontId="25" fillId="3" borderId="107" xfId="0" applyFont="1" applyFill="1" applyBorder="1" applyAlignment="1">
      <alignment horizontal="left" vertical="center" wrapText="1"/>
    </xf>
    <xf numFmtId="0" fontId="21" fillId="3" borderId="14" xfId="1" applyFont="1" applyFill="1" applyBorder="1" applyAlignment="1">
      <alignment horizontal="center" vertical="center" wrapText="1"/>
    </xf>
    <xf numFmtId="0" fontId="21" fillId="3" borderId="105" xfId="1" applyFont="1" applyFill="1" applyBorder="1" applyAlignment="1">
      <alignment horizontal="center" vertical="center"/>
    </xf>
    <xf numFmtId="0" fontId="21" fillId="3" borderId="105" xfId="1" applyFont="1" applyFill="1" applyBorder="1" applyAlignment="1">
      <alignment horizontal="center" vertical="center" wrapText="1"/>
    </xf>
    <xf numFmtId="0" fontId="21" fillId="0" borderId="105" xfId="1" applyFont="1" applyBorder="1" applyAlignment="1">
      <alignment horizontal="center" vertical="center" wrapText="1"/>
    </xf>
    <xf numFmtId="0" fontId="24" fillId="0" borderId="105" xfId="1" applyFont="1" applyBorder="1" applyAlignment="1">
      <alignment horizontal="left" vertical="center" wrapText="1"/>
    </xf>
    <xf numFmtId="0" fontId="24" fillId="0" borderId="107" xfId="1" applyFont="1" applyBorder="1" applyAlignment="1">
      <alignment horizontal="left" vertical="center" wrapText="1"/>
    </xf>
    <xf numFmtId="0" fontId="21" fillId="0" borderId="16" xfId="1" applyFont="1" applyBorder="1" applyAlignment="1">
      <alignment horizontal="center" vertical="center" wrapText="1"/>
    </xf>
    <xf numFmtId="0" fontId="25" fillId="3" borderId="16" xfId="0" applyFont="1" applyFill="1" applyBorder="1" applyAlignment="1">
      <alignment horizontal="left" vertical="center" wrapText="1"/>
    </xf>
    <xf numFmtId="0" fontId="25" fillId="3" borderId="18" xfId="0" applyFont="1" applyFill="1" applyBorder="1" applyAlignment="1">
      <alignment horizontal="left" vertical="center" wrapText="1"/>
    </xf>
    <xf numFmtId="0" fontId="57" fillId="2" borderId="105" xfId="1" applyFont="1" applyFill="1" applyBorder="1" applyAlignment="1">
      <alignment horizontal="left" vertical="center" wrapText="1"/>
    </xf>
    <xf numFmtId="0" fontId="57" fillId="2" borderId="107" xfId="1" applyFont="1" applyFill="1" applyBorder="1" applyAlignment="1">
      <alignment horizontal="left" vertical="center" wrapText="1"/>
    </xf>
    <xf numFmtId="0" fontId="57" fillId="3" borderId="105" xfId="1" applyFont="1" applyFill="1" applyBorder="1" applyAlignment="1">
      <alignment horizontal="left" vertical="center" wrapText="1"/>
    </xf>
    <xf numFmtId="0" fontId="57" fillId="3" borderId="107" xfId="1" applyFont="1" applyFill="1" applyBorder="1" applyAlignment="1">
      <alignment horizontal="left" vertical="center" wrapText="1"/>
    </xf>
    <xf numFmtId="0" fontId="31" fillId="2" borderId="112" xfId="1" applyFont="1" applyFill="1" applyBorder="1" applyAlignment="1">
      <alignment horizontal="left" vertical="center" wrapText="1"/>
    </xf>
    <xf numFmtId="0" fontId="31" fillId="2" borderId="111" xfId="1" applyFont="1" applyFill="1" applyBorder="1" applyAlignment="1">
      <alignment horizontal="left" vertical="center" wrapText="1"/>
    </xf>
    <xf numFmtId="0" fontId="31" fillId="2" borderId="109" xfId="1" applyFont="1" applyFill="1" applyBorder="1" applyAlignment="1">
      <alignment horizontal="left" vertical="center" wrapText="1"/>
    </xf>
    <xf numFmtId="0" fontId="31" fillId="2" borderId="17"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31" fillId="2" borderId="69" xfId="1" applyFont="1" applyFill="1" applyBorder="1" applyAlignment="1">
      <alignment horizontal="left" vertical="center" wrapText="1"/>
    </xf>
    <xf numFmtId="0" fontId="31" fillId="2" borderId="60" xfId="1" applyFont="1" applyFill="1" applyBorder="1" applyAlignment="1">
      <alignment horizontal="left" vertical="center" wrapText="1"/>
    </xf>
    <xf numFmtId="0" fontId="31" fillId="2" borderId="56" xfId="1" applyFont="1" applyFill="1" applyBorder="1" applyAlignment="1">
      <alignment horizontal="left" vertical="center" wrapText="1"/>
    </xf>
    <xf numFmtId="0" fontId="31" fillId="2" borderId="61" xfId="1" applyFont="1" applyFill="1" applyBorder="1" applyAlignment="1">
      <alignment horizontal="left" vertical="center" wrapText="1"/>
    </xf>
    <xf numFmtId="0" fontId="31" fillId="2" borderId="59" xfId="1" applyFont="1" applyFill="1" applyBorder="1" applyAlignment="1">
      <alignment horizontal="left" vertical="center" wrapText="1"/>
    </xf>
    <xf numFmtId="0" fontId="31" fillId="2" borderId="63" xfId="1" applyFont="1" applyFill="1" applyBorder="1" applyAlignment="1">
      <alignment horizontal="left" vertical="center" wrapText="1"/>
    </xf>
    <xf numFmtId="0" fontId="31" fillId="2" borderId="68" xfId="1" applyFont="1" applyFill="1" applyBorder="1" applyAlignment="1">
      <alignment horizontal="left" vertical="center" wrapText="1"/>
    </xf>
    <xf numFmtId="0" fontId="66" fillId="35" borderId="105" xfId="4" applyFont="1" applyFill="1" applyBorder="1" applyAlignment="1" applyProtection="1">
      <alignment horizontal="center" vertical="center" wrapText="1"/>
      <protection locked="0"/>
    </xf>
    <xf numFmtId="0" fontId="68" fillId="36" borderId="106" xfId="4" applyFont="1" applyFill="1" applyBorder="1" applyAlignment="1" applyProtection="1">
      <alignment horizontal="left" vertical="center" wrapText="1"/>
      <protection locked="0"/>
    </xf>
    <xf numFmtId="0" fontId="68" fillId="36" borderId="74" xfId="4" applyFont="1" applyFill="1" applyBorder="1" applyAlignment="1" applyProtection="1">
      <alignment horizontal="left" vertical="center" wrapText="1"/>
      <protection locked="0"/>
    </xf>
    <xf numFmtId="0" fontId="83" fillId="51" borderId="104" xfId="0" applyFont="1" applyFill="1" applyBorder="1" applyAlignment="1">
      <alignment horizontal="center" vertical="center" wrapText="1"/>
    </xf>
    <xf numFmtId="0" fontId="83" fillId="51" borderId="105" xfId="0" applyFont="1" applyFill="1" applyBorder="1" applyAlignment="1">
      <alignment horizontal="center" vertical="center" wrapText="1"/>
    </xf>
    <xf numFmtId="0" fontId="53" fillId="44" borderId="118" xfId="0" applyFont="1" applyFill="1" applyBorder="1" applyAlignment="1">
      <alignment horizontal="center" vertical="center" wrapText="1"/>
    </xf>
    <xf numFmtId="0" fontId="53" fillId="44" borderId="111" xfId="0" applyFont="1" applyFill="1" applyBorder="1" applyAlignment="1">
      <alignment horizontal="center" vertical="center" wrapText="1"/>
    </xf>
    <xf numFmtId="0" fontId="53" fillId="44" borderId="109" xfId="0" applyFont="1" applyFill="1" applyBorder="1" applyAlignment="1">
      <alignment horizontal="center" vertical="center" wrapText="1"/>
    </xf>
    <xf numFmtId="0" fontId="53" fillId="44" borderId="119" xfId="0" applyFont="1" applyFill="1" applyBorder="1" applyAlignment="1">
      <alignment horizontal="center" vertical="center" wrapText="1"/>
    </xf>
    <xf numFmtId="0" fontId="83" fillId="41" borderId="3" xfId="0" applyFont="1" applyFill="1" applyBorder="1" applyAlignment="1">
      <alignment horizontal="center" vertical="center" wrapText="1"/>
    </xf>
    <xf numFmtId="0" fontId="83" fillId="41" borderId="14" xfId="0" applyFont="1" applyFill="1" applyBorder="1" applyAlignment="1">
      <alignment horizontal="center" vertical="center" wrapText="1"/>
    </xf>
    <xf numFmtId="0" fontId="45" fillId="3" borderId="14" xfId="0" applyFont="1" applyFill="1" applyBorder="1" applyAlignment="1">
      <alignment horizontal="left" vertical="center" wrapText="1"/>
    </xf>
    <xf numFmtId="0" fontId="45" fillId="3" borderId="15" xfId="0" applyFont="1" applyFill="1" applyBorder="1" applyAlignment="1">
      <alignment horizontal="left" vertical="center" wrapText="1"/>
    </xf>
    <xf numFmtId="0" fontId="83" fillId="34" borderId="104" xfId="0" applyFont="1" applyFill="1" applyBorder="1" applyAlignment="1">
      <alignment horizontal="center" vertical="center" wrapText="1"/>
    </xf>
    <xf numFmtId="0" fontId="83" fillId="34" borderId="105" xfId="0" applyFont="1" applyFill="1" applyBorder="1" applyAlignment="1">
      <alignment horizontal="center" vertical="center" wrapText="1"/>
    </xf>
    <xf numFmtId="0" fontId="45" fillId="3" borderId="105" xfId="0" applyFont="1" applyFill="1" applyBorder="1" applyAlignment="1">
      <alignment horizontal="left" vertical="center" wrapText="1"/>
    </xf>
    <xf numFmtId="0" fontId="45" fillId="3" borderId="107" xfId="0" applyFont="1" applyFill="1" applyBorder="1" applyAlignment="1">
      <alignment horizontal="left" vertical="center" wrapText="1"/>
    </xf>
    <xf numFmtId="0" fontId="83" fillId="38" borderId="4" xfId="0" applyFont="1" applyFill="1" applyBorder="1" applyAlignment="1">
      <alignment horizontal="center" vertical="center" wrapText="1"/>
    </xf>
    <xf numFmtId="0" fontId="83" fillId="38" borderId="16" xfId="0" applyFont="1" applyFill="1" applyBorder="1" applyAlignment="1">
      <alignment horizontal="center" vertical="center" wrapText="1"/>
    </xf>
    <xf numFmtId="0" fontId="45" fillId="3" borderId="16" xfId="0" applyFont="1" applyFill="1" applyBorder="1" applyAlignment="1">
      <alignment horizontal="left" vertical="center" wrapText="1"/>
    </xf>
    <xf numFmtId="0" fontId="45" fillId="3" borderId="18" xfId="0" applyFont="1" applyFill="1" applyBorder="1" applyAlignment="1">
      <alignment horizontal="left" vertical="center" wrapText="1"/>
    </xf>
    <xf numFmtId="0" fontId="35" fillId="40" borderId="17" xfId="1" applyFont="1" applyFill="1" applyBorder="1" applyAlignment="1">
      <alignment horizontal="center" vertical="center"/>
    </xf>
    <xf numFmtId="0" fontId="35" fillId="40" borderId="0" xfId="1" applyFont="1" applyFill="1" applyBorder="1" applyAlignment="1">
      <alignment horizontal="center" vertical="center"/>
    </xf>
    <xf numFmtId="0" fontId="35" fillId="40" borderId="5" xfId="1" applyFont="1" applyFill="1" applyBorder="1" applyAlignment="1">
      <alignment horizontal="center" vertical="center"/>
    </xf>
    <xf numFmtId="0" fontId="88" fillId="34" borderId="105" xfId="3" applyFont="1" applyFill="1" applyBorder="1" applyAlignment="1" applyProtection="1">
      <alignment horizontal="center" vertical="center" wrapText="1"/>
      <protection locked="0"/>
    </xf>
    <xf numFmtId="0" fontId="88" fillId="34" borderId="107" xfId="3" applyFont="1" applyFill="1" applyBorder="1" applyAlignment="1" applyProtection="1">
      <alignment horizontal="center" vertical="center" wrapText="1"/>
      <protection locked="0"/>
    </xf>
    <xf numFmtId="0" fontId="65" fillId="34" borderId="104" xfId="4" applyFont="1" applyFill="1" applyBorder="1" applyAlignment="1" applyProtection="1">
      <alignment horizontal="center" vertical="center" wrapText="1"/>
      <protection locked="0"/>
    </xf>
    <xf numFmtId="0" fontId="65" fillId="34" borderId="105" xfId="4" applyFont="1" applyFill="1" applyBorder="1" applyAlignment="1" applyProtection="1">
      <alignment horizontal="center" vertical="center" wrapText="1"/>
      <protection locked="0"/>
    </xf>
    <xf numFmtId="0" fontId="65" fillId="34" borderId="74" xfId="4" applyFont="1" applyFill="1" applyBorder="1" applyAlignment="1" applyProtection="1">
      <alignment horizontal="center" vertical="center" wrapText="1"/>
      <protection locked="0"/>
    </xf>
    <xf numFmtId="0" fontId="65" fillId="34" borderId="75" xfId="4" applyFont="1" applyFill="1" applyBorder="1" applyAlignment="1" applyProtection="1">
      <alignment horizontal="center" vertical="center" wrapText="1"/>
      <protection locked="0"/>
    </xf>
    <xf numFmtId="0" fontId="39" fillId="38" borderId="104" xfId="4" applyFont="1" applyFill="1" applyBorder="1" applyAlignment="1" applyProtection="1">
      <alignment horizontal="center" vertical="center" wrapText="1"/>
      <protection locked="0"/>
    </xf>
    <xf numFmtId="0" fontId="39" fillId="38" borderId="105" xfId="4" applyFont="1" applyFill="1" applyBorder="1" applyAlignment="1" applyProtection="1">
      <alignment horizontal="center" vertical="center" wrapText="1"/>
      <protection locked="0"/>
    </xf>
    <xf numFmtId="0" fontId="39" fillId="38" borderId="108" xfId="4" applyFont="1" applyFill="1" applyBorder="1" applyAlignment="1" applyProtection="1">
      <alignment horizontal="center" vertical="center" wrapText="1"/>
      <protection locked="0"/>
    </xf>
    <xf numFmtId="0" fontId="79" fillId="38" borderId="111" xfId="4" applyFont="1" applyFill="1" applyBorder="1" applyAlignment="1" applyProtection="1">
      <alignment horizontal="center" vertical="center" wrapText="1"/>
      <protection locked="0"/>
    </xf>
    <xf numFmtId="0" fontId="79" fillId="38" borderId="113" xfId="4" applyFont="1" applyFill="1" applyBorder="1" applyAlignment="1" applyProtection="1">
      <alignment horizontal="center" vertical="center" wrapText="1"/>
      <protection locked="0"/>
    </xf>
    <xf numFmtId="0" fontId="68" fillId="36" borderId="54" xfId="4" applyFont="1" applyFill="1" applyBorder="1" applyAlignment="1" applyProtection="1">
      <alignment horizontal="left" vertical="center" wrapText="1"/>
      <protection locked="0"/>
    </xf>
    <xf numFmtId="0" fontId="68" fillId="36" borderId="53" xfId="4" applyFont="1" applyFill="1" applyBorder="1" applyAlignment="1" applyProtection="1">
      <alignment horizontal="left" vertical="center" wrapText="1"/>
      <protection locked="0"/>
    </xf>
    <xf numFmtId="0" fontId="82" fillId="49" borderId="3" xfId="0" applyFont="1" applyFill="1" applyBorder="1" applyAlignment="1">
      <alignment horizontal="center" vertical="center"/>
    </xf>
    <xf numFmtId="0" fontId="82" fillId="49" borderId="14" xfId="0" applyFont="1" applyFill="1" applyBorder="1" applyAlignment="1">
      <alignment horizontal="center" vertical="center"/>
    </xf>
    <xf numFmtId="0" fontId="82" fillId="49" borderId="15" xfId="0" applyFont="1" applyFill="1" applyBorder="1" applyAlignment="1">
      <alignment horizontal="center" vertical="center"/>
    </xf>
    <xf numFmtId="0" fontId="86" fillId="35" borderId="105" xfId="0" applyFont="1" applyFill="1" applyBorder="1" applyAlignment="1">
      <alignment horizontal="center" vertical="center"/>
    </xf>
    <xf numFmtId="0" fontId="86" fillId="35" borderId="107" xfId="0" applyFont="1" applyFill="1" applyBorder="1" applyAlignment="1">
      <alignment horizontal="center" vertical="center"/>
    </xf>
    <xf numFmtId="0" fontId="85" fillId="51" borderId="104" xfId="0" applyFont="1" applyFill="1" applyBorder="1" applyAlignment="1">
      <alignment horizontal="center" vertical="center"/>
    </xf>
    <xf numFmtId="0" fontId="85" fillId="51" borderId="105" xfId="0" applyFont="1" applyFill="1" applyBorder="1" applyAlignment="1">
      <alignment horizontal="center" vertical="center"/>
    </xf>
    <xf numFmtId="0" fontId="60" fillId="3" borderId="106" xfId="4" applyFont="1" applyFill="1" applyBorder="1" applyAlignment="1" applyProtection="1">
      <alignment horizontal="left" vertical="center" wrapText="1"/>
      <protection locked="0"/>
    </xf>
    <xf numFmtId="0" fontId="60" fillId="3" borderId="74" xfId="4" applyFont="1" applyFill="1" applyBorder="1" applyAlignment="1" applyProtection="1">
      <alignment horizontal="left" vertical="center" wrapText="1"/>
      <protection locked="0"/>
    </xf>
    <xf numFmtId="0" fontId="60" fillId="3" borderId="103" xfId="4" applyFont="1" applyFill="1" applyBorder="1" applyAlignment="1" applyProtection="1">
      <alignment horizontal="left" vertical="center" wrapText="1"/>
      <protection locked="0"/>
    </xf>
    <xf numFmtId="0" fontId="60" fillId="3" borderId="54" xfId="4" applyFont="1" applyFill="1" applyBorder="1" applyAlignment="1" applyProtection="1">
      <alignment horizontal="left" vertical="center" wrapText="1"/>
      <protection locked="0"/>
    </xf>
    <xf numFmtId="0" fontId="60" fillId="3" borderId="53" xfId="4" applyFont="1" applyFill="1" applyBorder="1" applyAlignment="1" applyProtection="1">
      <alignment horizontal="left" vertical="center" wrapText="1"/>
      <protection locked="0"/>
    </xf>
    <xf numFmtId="0" fontId="60" fillId="3" borderId="50" xfId="4" applyFont="1" applyFill="1" applyBorder="1" applyAlignment="1" applyProtection="1">
      <alignment horizontal="left" vertical="center" wrapText="1"/>
      <protection locked="0"/>
    </xf>
    <xf numFmtId="0" fontId="83" fillId="51" borderId="4" xfId="0" applyFont="1" applyFill="1" applyBorder="1" applyAlignment="1">
      <alignment horizontal="center" vertical="center" wrapText="1"/>
    </xf>
    <xf numFmtId="0" fontId="83" fillId="51" borderId="16" xfId="0" applyFont="1" applyFill="1" applyBorder="1" applyAlignment="1">
      <alignment horizontal="center" vertical="center" wrapText="1"/>
    </xf>
    <xf numFmtId="0" fontId="0" fillId="6" borderId="42" xfId="0" applyFill="1" applyBorder="1" applyAlignment="1">
      <alignment horizontal="center"/>
    </xf>
    <xf numFmtId="0" fontId="0" fillId="6" borderId="11" xfId="0" applyFill="1" applyBorder="1" applyAlignment="1">
      <alignment horizontal="center"/>
    </xf>
    <xf numFmtId="0" fontId="0" fillId="6" borderId="27" xfId="0" applyFill="1" applyBorder="1" applyAlignment="1">
      <alignment horizontal="center"/>
    </xf>
    <xf numFmtId="0" fontId="0" fillId="6" borderId="25" xfId="0" applyFill="1" applyBorder="1" applyAlignment="1">
      <alignment horizontal="center"/>
    </xf>
    <xf numFmtId="0" fontId="0" fillId="6" borderId="0" xfId="0" applyFill="1" applyBorder="1" applyAlignment="1">
      <alignment horizontal="center"/>
    </xf>
    <xf numFmtId="0" fontId="0" fillId="6" borderId="5" xfId="0" applyFill="1" applyBorder="1" applyAlignment="1">
      <alignment horizontal="center"/>
    </xf>
    <xf numFmtId="0" fontId="0" fillId="6" borderId="55" xfId="0" applyFill="1" applyBorder="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0" fontId="73" fillId="49" borderId="42" xfId="0" applyFont="1" applyFill="1" applyBorder="1" applyAlignment="1">
      <alignment horizontal="center" vertical="center"/>
    </xf>
    <xf numFmtId="0" fontId="73" fillId="49" borderId="11" xfId="0" applyFont="1" applyFill="1" applyBorder="1" applyAlignment="1">
      <alignment horizontal="center" vertical="center"/>
    </xf>
    <xf numFmtId="0" fontId="73" fillId="49" borderId="27" xfId="0" applyFont="1" applyFill="1" applyBorder="1" applyAlignment="1">
      <alignment horizontal="center" vertical="center"/>
    </xf>
    <xf numFmtId="0" fontId="73" fillId="49" borderId="55" xfId="0" applyFont="1" applyFill="1" applyBorder="1" applyAlignment="1">
      <alignment horizontal="center" vertical="center"/>
    </xf>
    <xf numFmtId="0" fontId="73" fillId="49" borderId="56" xfId="0" applyFont="1" applyFill="1" applyBorder="1" applyAlignment="1">
      <alignment horizontal="center" vertical="center"/>
    </xf>
    <xf numFmtId="0" fontId="73" fillId="49" borderId="57" xfId="0" applyFont="1" applyFill="1" applyBorder="1" applyAlignment="1">
      <alignment horizontal="center" vertical="center"/>
    </xf>
    <xf numFmtId="0" fontId="0" fillId="50" borderId="0" xfId="0" applyFill="1" applyAlignment="1">
      <alignment horizontal="center"/>
    </xf>
    <xf numFmtId="0" fontId="0" fillId="50" borderId="11" xfId="0" applyFill="1" applyBorder="1" applyAlignment="1">
      <alignment horizontal="center"/>
    </xf>
    <xf numFmtId="0" fontId="74" fillId="30" borderId="0" xfId="0" applyFont="1" applyFill="1" applyBorder="1" applyAlignment="1">
      <alignment horizontal="left" vertical="center" wrapText="1"/>
    </xf>
    <xf numFmtId="0" fontId="74" fillId="30" borderId="36" xfId="0" applyFont="1" applyFill="1" applyBorder="1" applyAlignment="1">
      <alignment horizontal="left" vertical="center" wrapText="1"/>
    </xf>
    <xf numFmtId="0" fontId="75" fillId="30" borderId="0" xfId="0" applyFont="1" applyFill="1" applyBorder="1" applyAlignment="1">
      <alignment horizontal="center" vertical="center" wrapText="1"/>
    </xf>
    <xf numFmtId="0" fontId="77" fillId="50" borderId="36" xfId="0" applyFont="1" applyFill="1" applyBorder="1" applyAlignment="1">
      <alignment horizontal="center" vertical="center" wrapText="1"/>
    </xf>
    <xf numFmtId="0" fontId="0" fillId="50" borderId="56" xfId="0" applyFill="1" applyBorder="1" applyAlignment="1">
      <alignment horizontal="center"/>
    </xf>
    <xf numFmtId="0" fontId="15" fillId="30" borderId="46" xfId="0" applyFont="1" applyFill="1" applyBorder="1" applyAlignment="1">
      <alignment horizontal="left" vertical="center" wrapText="1"/>
    </xf>
    <xf numFmtId="0" fontId="15" fillId="30" borderId="46" xfId="0" applyFont="1" applyFill="1" applyBorder="1" applyAlignment="1">
      <alignment horizontal="center" vertical="center" wrapText="1"/>
    </xf>
    <xf numFmtId="0" fontId="76" fillId="49" borderId="11" xfId="0" applyFont="1" applyFill="1" applyBorder="1" applyAlignment="1">
      <alignment horizontal="center" vertical="center"/>
    </xf>
    <xf numFmtId="0" fontId="76" fillId="49" borderId="27" xfId="0" applyFont="1" applyFill="1" applyBorder="1" applyAlignment="1">
      <alignment horizontal="center" vertical="center"/>
    </xf>
    <xf numFmtId="0" fontId="76" fillId="49" borderId="56" xfId="0" applyFont="1" applyFill="1" applyBorder="1" applyAlignment="1">
      <alignment horizontal="center" vertical="center"/>
    </xf>
    <xf numFmtId="0" fontId="76" fillId="49" borderId="57" xfId="0" applyFont="1" applyFill="1" applyBorder="1" applyAlignment="1">
      <alignment horizontal="center" vertical="center"/>
    </xf>
    <xf numFmtId="0" fontId="16" fillId="30" borderId="36" xfId="0" applyFont="1" applyFill="1" applyBorder="1" applyAlignment="1">
      <alignment horizontal="center" vertical="center" wrapText="1"/>
    </xf>
    <xf numFmtId="0" fontId="16" fillId="30" borderId="44" xfId="0" applyFont="1" applyFill="1" applyBorder="1" applyAlignment="1">
      <alignment horizontal="center" vertical="center" wrapText="1"/>
    </xf>
    <xf numFmtId="0" fontId="97" fillId="62" borderId="125" xfId="3" applyFont="1" applyFill="1" applyBorder="1" applyAlignment="1" applyProtection="1">
      <alignment horizontal="center" vertical="center" wrapText="1"/>
      <protection locked="0"/>
    </xf>
    <xf numFmtId="0" fontId="97" fillId="62" borderId="151" xfId="3" applyFont="1" applyFill="1" applyBorder="1" applyAlignment="1" applyProtection="1">
      <alignment horizontal="center" vertical="center" wrapText="1"/>
      <protection locked="0"/>
    </xf>
    <xf numFmtId="0" fontId="97" fillId="62" borderId="176" xfId="3" applyFont="1" applyFill="1" applyBorder="1" applyAlignment="1" applyProtection="1">
      <alignment horizontal="center" vertical="center" wrapText="1"/>
      <protection locked="0"/>
    </xf>
    <xf numFmtId="0" fontId="23" fillId="6" borderId="35" xfId="3" applyFont="1" applyFill="1" applyBorder="1" applyAlignment="1" applyProtection="1">
      <alignment horizontal="center"/>
      <protection locked="0"/>
    </xf>
    <xf numFmtId="0" fontId="23" fillId="6" borderId="34" xfId="3" applyFont="1" applyFill="1" applyBorder="1" applyAlignment="1" applyProtection="1">
      <alignment horizontal="center"/>
      <protection locked="0"/>
    </xf>
    <xf numFmtId="0" fontId="23" fillId="6" borderId="175" xfId="3" applyFont="1" applyFill="1" applyBorder="1" applyAlignment="1" applyProtection="1">
      <alignment horizontal="center"/>
      <protection locked="0"/>
    </xf>
    <xf numFmtId="0" fontId="23" fillId="6" borderId="114" xfId="3" applyFont="1" applyFill="1" applyBorder="1" applyAlignment="1" applyProtection="1">
      <alignment horizontal="center"/>
      <protection locked="0"/>
    </xf>
    <xf numFmtId="0" fontId="23" fillId="6" borderId="115" xfId="3" applyFont="1" applyFill="1" applyBorder="1" applyAlignment="1" applyProtection="1">
      <alignment horizontal="center"/>
      <protection locked="0"/>
    </xf>
    <xf numFmtId="0" fontId="23" fillId="6" borderId="52" xfId="3" applyFont="1" applyFill="1" applyBorder="1" applyAlignment="1" applyProtection="1">
      <alignment horizontal="center"/>
      <protection locked="0"/>
    </xf>
    <xf numFmtId="0" fontId="23" fillId="6" borderId="125" xfId="3" applyFont="1" applyFill="1" applyBorder="1" applyAlignment="1" applyProtection="1">
      <alignment horizontal="center"/>
      <protection locked="0"/>
    </xf>
    <xf numFmtId="0" fontId="23" fillId="6" borderId="151" xfId="3" applyFont="1" applyFill="1" applyBorder="1" applyAlignment="1" applyProtection="1">
      <alignment horizontal="center"/>
      <protection locked="0"/>
    </xf>
    <xf numFmtId="0" fontId="23" fillId="6" borderId="176" xfId="3" applyFont="1" applyFill="1" applyBorder="1" applyAlignment="1" applyProtection="1">
      <alignment horizontal="center"/>
      <protection locked="0"/>
    </xf>
    <xf numFmtId="0" fontId="97" fillId="30" borderId="106" xfId="4" applyFont="1" applyFill="1" applyBorder="1" applyAlignment="1" applyProtection="1">
      <alignment horizontal="center" vertical="center"/>
      <protection locked="0"/>
    </xf>
    <xf numFmtId="0" fontId="97" fillId="30" borderId="103" xfId="4" applyFont="1" applyFill="1" applyBorder="1" applyAlignment="1" applyProtection="1">
      <alignment horizontal="center" vertical="center"/>
      <protection locked="0"/>
    </xf>
    <xf numFmtId="0" fontId="97" fillId="3" borderId="183" xfId="3" applyFont="1" applyFill="1" applyBorder="1" applyAlignment="1" applyProtection="1">
      <alignment horizontal="center" vertical="center"/>
      <protection locked="0"/>
    </xf>
    <xf numFmtId="0" fontId="97" fillId="3" borderId="186" xfId="3" applyFont="1" applyFill="1" applyBorder="1" applyAlignment="1" applyProtection="1">
      <alignment horizontal="center" vertical="center"/>
      <protection locked="0"/>
    </xf>
    <xf numFmtId="0" fontId="97" fillId="3" borderId="189" xfId="3" applyFont="1" applyFill="1" applyBorder="1" applyAlignment="1" applyProtection="1">
      <alignment horizontal="center" vertical="center"/>
      <protection locked="0"/>
    </xf>
    <xf numFmtId="0" fontId="97" fillId="3" borderId="184" xfId="3" applyFont="1" applyFill="1" applyBorder="1" applyAlignment="1" applyProtection="1">
      <alignment horizontal="center" vertical="center"/>
      <protection locked="0"/>
    </xf>
    <xf numFmtId="0" fontId="97" fillId="3" borderId="185" xfId="3" applyFont="1" applyFill="1" applyBorder="1" applyAlignment="1" applyProtection="1">
      <alignment horizontal="center" vertical="center"/>
      <protection locked="0"/>
    </xf>
    <xf numFmtId="0" fontId="97" fillId="3" borderId="187" xfId="3" applyFont="1" applyFill="1" applyBorder="1" applyAlignment="1" applyProtection="1">
      <alignment horizontal="center" vertical="center"/>
      <protection locked="0"/>
    </xf>
    <xf numFmtId="0" fontId="97" fillId="3" borderId="188" xfId="3" applyFont="1" applyFill="1" applyBorder="1" applyAlignment="1" applyProtection="1">
      <alignment horizontal="center" vertical="center"/>
      <protection locked="0"/>
    </xf>
    <xf numFmtId="0" fontId="97" fillId="3" borderId="190" xfId="3" applyFont="1" applyFill="1" applyBorder="1" applyAlignment="1" applyProtection="1">
      <alignment horizontal="center" vertical="center"/>
      <protection locked="0"/>
    </xf>
    <xf numFmtId="0" fontId="97" fillId="3" borderId="191" xfId="3" applyFont="1" applyFill="1" applyBorder="1" applyAlignment="1" applyProtection="1">
      <alignment horizontal="center" vertical="center"/>
      <protection locked="0"/>
    </xf>
    <xf numFmtId="0" fontId="97" fillId="3" borderId="114" xfId="3" applyFont="1" applyFill="1" applyBorder="1" applyAlignment="1" applyProtection="1">
      <alignment horizontal="center" vertical="center"/>
      <protection locked="0"/>
    </xf>
    <xf numFmtId="0" fontId="97" fillId="3" borderId="115" xfId="3" applyFont="1" applyFill="1" applyBorder="1" applyAlignment="1" applyProtection="1">
      <alignment horizontal="center" vertical="center"/>
      <protection locked="0"/>
    </xf>
    <xf numFmtId="0" fontId="97" fillId="3" borderId="52" xfId="3" applyFont="1" applyFill="1" applyBorder="1" applyAlignment="1" applyProtection="1">
      <alignment horizontal="center" vertical="center"/>
      <protection locked="0"/>
    </xf>
    <xf numFmtId="16" fontId="97" fillId="58" borderId="35" xfId="3" applyNumberFormat="1" applyFont="1" applyFill="1" applyBorder="1" applyAlignment="1" applyProtection="1">
      <alignment horizontal="center" vertical="center"/>
      <protection locked="0"/>
    </xf>
    <xf numFmtId="16" fontId="97" fillId="58" borderId="34" xfId="3" applyNumberFormat="1" applyFont="1" applyFill="1" applyBorder="1" applyAlignment="1" applyProtection="1">
      <alignment horizontal="center" vertical="center"/>
      <protection locked="0"/>
    </xf>
    <xf numFmtId="16" fontId="97" fillId="58" borderId="175" xfId="3" applyNumberFormat="1" applyFont="1" applyFill="1" applyBorder="1" applyAlignment="1" applyProtection="1">
      <alignment horizontal="center" vertical="center"/>
      <protection locked="0"/>
    </xf>
    <xf numFmtId="0" fontId="97" fillId="55" borderId="114" xfId="3" applyFont="1" applyFill="1" applyBorder="1" applyAlignment="1" applyProtection="1">
      <alignment horizontal="center" vertical="center"/>
      <protection locked="0"/>
    </xf>
    <xf numFmtId="0" fontId="97" fillId="55" borderId="115" xfId="3" applyFont="1" applyFill="1" applyBorder="1" applyAlignment="1" applyProtection="1">
      <alignment horizontal="center" vertical="center"/>
      <protection locked="0"/>
    </xf>
    <xf numFmtId="0" fontId="97" fillId="55" borderId="52" xfId="3" applyFont="1" applyFill="1" applyBorder="1" applyAlignment="1" applyProtection="1">
      <alignment horizontal="center" vertical="center"/>
      <protection locked="0"/>
    </xf>
    <xf numFmtId="0" fontId="97" fillId="51" borderId="114" xfId="3" applyFont="1" applyFill="1" applyBorder="1" applyAlignment="1" applyProtection="1">
      <alignment horizontal="center" vertical="center" wrapText="1"/>
      <protection locked="0"/>
    </xf>
    <xf numFmtId="0" fontId="97" fillId="51" borderId="115" xfId="3" applyFont="1" applyFill="1" applyBorder="1" applyAlignment="1" applyProtection="1">
      <alignment horizontal="center" vertical="center"/>
      <protection locked="0"/>
    </xf>
    <xf numFmtId="0" fontId="97" fillId="51" borderId="52" xfId="3" applyFont="1" applyFill="1" applyBorder="1" applyAlignment="1" applyProtection="1">
      <alignment horizontal="center" vertical="center"/>
      <protection locked="0"/>
    </xf>
    <xf numFmtId="0" fontId="125" fillId="64" borderId="192" xfId="3" applyFont="1" applyFill="1" applyBorder="1" applyAlignment="1">
      <alignment horizontal="center" vertical="center"/>
    </xf>
    <xf numFmtId="0" fontId="14" fillId="0" borderId="194" xfId="3" applyBorder="1"/>
    <xf numFmtId="0" fontId="14" fillId="0" borderId="197" xfId="3" applyBorder="1"/>
    <xf numFmtId="0" fontId="104" fillId="31" borderId="125" xfId="3" applyFont="1" applyFill="1" applyBorder="1" applyAlignment="1" applyProtection="1">
      <alignment horizontal="center" vertical="center"/>
      <protection locked="0"/>
    </xf>
    <xf numFmtId="0" fontId="104" fillId="31" borderId="151" xfId="3" applyFont="1" applyFill="1" applyBorder="1" applyAlignment="1" applyProtection="1">
      <alignment horizontal="center" vertical="center"/>
      <protection locked="0"/>
    </xf>
    <xf numFmtId="0" fontId="104" fillId="31" borderId="176" xfId="3" applyFont="1" applyFill="1" applyBorder="1" applyAlignment="1" applyProtection="1">
      <alignment horizontal="center" vertical="center"/>
      <protection locked="0"/>
    </xf>
    <xf numFmtId="0" fontId="97" fillId="3" borderId="35" xfId="3" applyFont="1" applyFill="1" applyBorder="1" applyAlignment="1" applyProtection="1">
      <alignment horizontal="justify" vertical="center" wrapText="1"/>
      <protection locked="0"/>
    </xf>
    <xf numFmtId="0" fontId="97" fillId="3" borderId="34" xfId="3" applyFont="1" applyFill="1" applyBorder="1" applyAlignment="1" applyProtection="1">
      <alignment horizontal="justify" vertical="center" wrapText="1"/>
      <protection locked="0"/>
    </xf>
    <xf numFmtId="0" fontId="97" fillId="3" borderId="175" xfId="3" applyFont="1" applyFill="1" applyBorder="1" applyAlignment="1" applyProtection="1">
      <alignment horizontal="justify" vertical="center" wrapText="1"/>
      <protection locked="0"/>
    </xf>
    <xf numFmtId="0" fontId="97" fillId="3" borderId="125" xfId="3" applyFont="1" applyFill="1" applyBorder="1" applyAlignment="1" applyProtection="1">
      <alignment horizontal="center" vertical="center" wrapText="1"/>
      <protection locked="0"/>
    </xf>
    <xf numFmtId="0" fontId="97" fillId="3" borderId="151" xfId="3" applyFont="1" applyFill="1" applyBorder="1" applyAlignment="1" applyProtection="1">
      <alignment horizontal="center" vertical="center" wrapText="1"/>
      <protection locked="0"/>
    </xf>
    <xf numFmtId="0" fontId="97" fillId="3" borderId="176" xfId="3" applyFont="1" applyFill="1" applyBorder="1" applyAlignment="1" applyProtection="1">
      <alignment horizontal="center" vertical="center" wrapText="1"/>
      <protection locked="0"/>
    </xf>
    <xf numFmtId="0" fontId="97" fillId="3" borderId="114" xfId="3" applyFont="1" applyFill="1" applyBorder="1" applyAlignment="1">
      <alignment horizontal="center" vertical="center" wrapText="1"/>
    </xf>
    <xf numFmtId="0" fontId="97" fillId="3" borderId="115" xfId="3" applyFont="1" applyFill="1" applyBorder="1" applyAlignment="1">
      <alignment horizontal="center" vertical="center" wrapText="1"/>
    </xf>
    <xf numFmtId="0" fontId="97" fillId="3" borderId="52" xfId="3" applyFont="1" applyFill="1" applyBorder="1" applyAlignment="1">
      <alignment horizontal="center" vertical="center" wrapText="1"/>
    </xf>
    <xf numFmtId="0" fontId="97" fillId="3" borderId="125" xfId="4" applyFont="1" applyFill="1" applyBorder="1" applyAlignment="1" applyProtection="1">
      <alignment horizontal="center" vertical="center"/>
      <protection locked="0"/>
    </xf>
    <xf numFmtId="0" fontId="97" fillId="3" borderId="151" xfId="4" applyFont="1" applyFill="1" applyBorder="1" applyAlignment="1" applyProtection="1">
      <alignment horizontal="center" vertical="center"/>
      <protection locked="0"/>
    </xf>
    <xf numFmtId="0" fontId="97" fillId="3" borderId="176" xfId="4" applyFont="1" applyFill="1" applyBorder="1" applyAlignment="1" applyProtection="1">
      <alignment horizontal="center" vertical="center"/>
      <protection locked="0"/>
    </xf>
    <xf numFmtId="0" fontId="125" fillId="64" borderId="193" xfId="3" applyFont="1" applyFill="1" applyBorder="1" applyAlignment="1">
      <alignment horizontal="left" vertical="center" wrapText="1"/>
    </xf>
    <xf numFmtId="0" fontId="14" fillId="0" borderId="196" xfId="3" applyBorder="1" applyAlignment="1">
      <alignment horizontal="left"/>
    </xf>
    <xf numFmtId="0" fontId="14" fillId="0" borderId="199" xfId="3" applyBorder="1" applyAlignment="1">
      <alignment horizontal="left"/>
    </xf>
    <xf numFmtId="0" fontId="125" fillId="64" borderId="192" xfId="3" applyFont="1" applyFill="1" applyBorder="1" applyAlignment="1">
      <alignment horizontal="center" vertical="center" wrapText="1"/>
    </xf>
    <xf numFmtId="17" fontId="121" fillId="3" borderId="114" xfId="3" applyNumberFormat="1" applyFont="1" applyFill="1" applyBorder="1" applyAlignment="1" applyProtection="1">
      <alignment horizontal="center" vertical="center" wrapText="1"/>
      <protection locked="0"/>
    </xf>
    <xf numFmtId="0" fontId="121" fillId="3" borderId="115" xfId="3" applyFont="1" applyFill="1" applyBorder="1" applyAlignment="1" applyProtection="1">
      <alignment horizontal="center" vertical="center" wrapText="1"/>
      <protection locked="0"/>
    </xf>
    <xf numFmtId="0" fontId="121" fillId="3" borderId="52" xfId="3" applyFont="1" applyFill="1" applyBorder="1" applyAlignment="1" applyProtection="1">
      <alignment horizontal="center" vertical="center" wrapText="1"/>
      <protection locked="0"/>
    </xf>
    <xf numFmtId="0" fontId="97" fillId="6" borderId="26" xfId="4" applyFont="1" applyFill="1" applyBorder="1" applyAlignment="1" applyProtection="1">
      <alignment horizontal="center" vertical="center" wrapText="1"/>
      <protection locked="0"/>
    </xf>
    <xf numFmtId="0" fontId="97" fillId="6" borderId="140" xfId="4" applyFont="1" applyFill="1" applyBorder="1" applyAlignment="1" applyProtection="1">
      <alignment horizontal="center" vertical="center" wrapText="1"/>
      <protection locked="0"/>
    </xf>
    <xf numFmtId="0" fontId="97" fillId="6" borderId="26" xfId="4" applyFont="1" applyFill="1" applyBorder="1" applyAlignment="1" applyProtection="1">
      <alignment horizontal="center" vertical="center"/>
      <protection locked="0"/>
    </xf>
    <xf numFmtId="0" fontId="97" fillId="6" borderId="140" xfId="4" applyFont="1" applyFill="1" applyBorder="1" applyAlignment="1" applyProtection="1">
      <alignment horizontal="center" vertical="center"/>
      <protection locked="0"/>
    </xf>
    <xf numFmtId="10" fontId="97" fillId="30" borderId="35" xfId="4" applyNumberFormat="1" applyFont="1" applyFill="1" applyBorder="1" applyAlignment="1">
      <alignment horizontal="center" vertical="center" wrapText="1"/>
    </xf>
    <xf numFmtId="10" fontId="97" fillId="30" borderId="34" xfId="4" applyNumberFormat="1" applyFont="1" applyFill="1" applyBorder="1" applyAlignment="1">
      <alignment horizontal="center" vertical="center" wrapText="1"/>
    </xf>
    <xf numFmtId="10" fontId="97" fillId="30" borderId="175" xfId="4" applyNumberFormat="1" applyFont="1" applyFill="1" applyBorder="1" applyAlignment="1">
      <alignment horizontal="center" vertical="center" wrapText="1"/>
    </xf>
    <xf numFmtId="0" fontId="97" fillId="0" borderId="114" xfId="3" applyFont="1" applyBorder="1" applyAlignment="1">
      <alignment horizontal="center" vertical="center"/>
    </xf>
    <xf numFmtId="0" fontId="97" fillId="0" borderId="115" xfId="3" applyFont="1" applyBorder="1" applyAlignment="1">
      <alignment horizontal="center" vertical="center"/>
    </xf>
    <xf numFmtId="0" fontId="97" fillId="0" borderId="52" xfId="3" applyFont="1" applyBorder="1" applyAlignment="1">
      <alignment horizontal="center" vertical="center"/>
    </xf>
    <xf numFmtId="10" fontId="97" fillId="30" borderId="114" xfId="4" applyNumberFormat="1" applyFont="1" applyFill="1" applyBorder="1" applyAlignment="1">
      <alignment horizontal="center" vertical="center" wrapText="1"/>
    </xf>
    <xf numFmtId="10" fontId="97" fillId="30" borderId="115" xfId="4" applyNumberFormat="1" applyFont="1" applyFill="1" applyBorder="1" applyAlignment="1">
      <alignment horizontal="center" vertical="center" wrapText="1"/>
    </xf>
    <xf numFmtId="10" fontId="97" fillId="30" borderId="52" xfId="4" applyNumberFormat="1" applyFont="1" applyFill="1" applyBorder="1" applyAlignment="1">
      <alignment horizontal="center" vertical="center" wrapText="1"/>
    </xf>
    <xf numFmtId="0" fontId="97" fillId="6" borderId="106" xfId="4" applyFont="1" applyFill="1" applyBorder="1" applyAlignment="1" applyProtection="1">
      <alignment horizontal="center" vertical="center" wrapText="1"/>
      <protection locked="0"/>
    </xf>
    <xf numFmtId="0" fontId="97" fillId="6" borderId="103" xfId="4" applyFont="1" applyFill="1" applyBorder="1" applyAlignment="1" applyProtection="1">
      <alignment horizontal="center" vertical="center" wrapText="1"/>
      <protection locked="0"/>
    </xf>
    <xf numFmtId="0" fontId="97" fillId="6" borderId="106" xfId="4" applyFont="1" applyFill="1" applyBorder="1" applyAlignment="1" applyProtection="1">
      <alignment horizontal="center" vertical="center"/>
      <protection locked="0"/>
    </xf>
    <xf numFmtId="0" fontId="97" fillId="6" borderId="103" xfId="4" applyFont="1" applyFill="1" applyBorder="1" applyAlignment="1" applyProtection="1">
      <alignment horizontal="center" vertical="center"/>
      <protection locked="0"/>
    </xf>
    <xf numFmtId="0" fontId="97" fillId="6" borderId="54" xfId="4" applyFont="1" applyFill="1" applyBorder="1" applyAlignment="1" applyProtection="1">
      <alignment horizontal="center" vertical="center"/>
      <protection locked="0"/>
    </xf>
    <xf numFmtId="0" fontId="97" fillId="6" borderId="50" xfId="4" applyFont="1" applyFill="1" applyBorder="1" applyAlignment="1" applyProtection="1">
      <alignment horizontal="center" vertical="center"/>
      <protection locked="0"/>
    </xf>
    <xf numFmtId="0" fontId="97" fillId="6" borderId="54" xfId="4" applyFont="1" applyFill="1" applyBorder="1" applyAlignment="1" applyProtection="1">
      <alignment horizontal="center" vertical="center" wrapText="1"/>
      <protection locked="0"/>
    </xf>
    <xf numFmtId="0" fontId="97" fillId="6" borderId="50" xfId="4" applyFont="1" applyFill="1" applyBorder="1" applyAlignment="1" applyProtection="1">
      <alignment horizontal="center" vertical="center" wrapText="1"/>
      <protection locked="0"/>
    </xf>
    <xf numFmtId="0" fontId="97" fillId="30" borderId="26" xfId="4" applyFont="1" applyFill="1" applyBorder="1" applyAlignment="1" applyProtection="1">
      <alignment horizontal="center" vertical="center"/>
      <protection locked="0"/>
    </xf>
    <xf numFmtId="0" fontId="97" fillId="30" borderId="140" xfId="4" applyFont="1" applyFill="1" applyBorder="1" applyAlignment="1" applyProtection="1">
      <alignment horizontal="center" vertical="center"/>
      <protection locked="0"/>
    </xf>
    <xf numFmtId="9" fontId="97" fillId="3" borderId="114" xfId="5" applyFont="1" applyFill="1" applyBorder="1" applyAlignment="1">
      <alignment horizontal="center" vertical="center"/>
    </xf>
    <xf numFmtId="9" fontId="97" fillId="3" borderId="115" xfId="5" applyFont="1" applyFill="1" applyBorder="1" applyAlignment="1">
      <alignment horizontal="center" vertical="center"/>
    </xf>
    <xf numFmtId="9" fontId="97" fillId="3" borderId="52" xfId="5" applyFont="1" applyFill="1" applyBorder="1" applyAlignment="1">
      <alignment horizontal="center" vertical="center"/>
    </xf>
    <xf numFmtId="9" fontId="97" fillId="6" borderId="114" xfId="5" applyFont="1" applyFill="1" applyBorder="1" applyAlignment="1">
      <alignment horizontal="center" vertical="center" wrapText="1"/>
    </xf>
    <xf numFmtId="9" fontId="97" fillId="6" borderId="115" xfId="5" applyFont="1" applyFill="1" applyBorder="1" applyAlignment="1">
      <alignment horizontal="center" vertical="center" wrapText="1"/>
    </xf>
    <xf numFmtId="9" fontId="97" fillId="6" borderId="52" xfId="5" applyFont="1" applyFill="1" applyBorder="1" applyAlignment="1">
      <alignment horizontal="center" vertical="center" wrapText="1"/>
    </xf>
    <xf numFmtId="0" fontId="97" fillId="30" borderId="114" xfId="4" applyFont="1" applyFill="1" applyBorder="1" applyAlignment="1" applyProtection="1">
      <alignment horizontal="center" vertical="center" wrapText="1"/>
      <protection locked="0"/>
    </xf>
    <xf numFmtId="0" fontId="97" fillId="30" borderId="115" xfId="4" applyFont="1" applyFill="1" applyBorder="1" applyAlignment="1" applyProtection="1">
      <alignment horizontal="center" vertical="center" wrapText="1"/>
      <protection locked="0"/>
    </xf>
    <xf numFmtId="0" fontId="97" fillId="30" borderId="52" xfId="4" applyFont="1" applyFill="1" applyBorder="1" applyAlignment="1" applyProtection="1">
      <alignment horizontal="center" vertical="center" wrapText="1"/>
      <protection locked="0"/>
    </xf>
    <xf numFmtId="0" fontId="97" fillId="6" borderId="114" xfId="4" applyFont="1" applyFill="1" applyBorder="1" applyAlignment="1">
      <alignment horizontal="center" vertical="center" wrapText="1"/>
    </xf>
    <xf numFmtId="0" fontId="97" fillId="6" borderId="115" xfId="4" applyFont="1" applyFill="1" applyBorder="1" applyAlignment="1">
      <alignment horizontal="center" vertical="center" wrapText="1"/>
    </xf>
    <xf numFmtId="0" fontId="97" fillId="6" borderId="52" xfId="4" applyFont="1" applyFill="1" applyBorder="1" applyAlignment="1">
      <alignment horizontal="center" vertical="center" wrapText="1"/>
    </xf>
    <xf numFmtId="0" fontId="97" fillId="3" borderId="125" xfId="3" applyFont="1" applyFill="1" applyBorder="1" applyAlignment="1">
      <alignment horizontal="center" vertical="center" wrapText="1"/>
    </xf>
    <xf numFmtId="0" fontId="97" fillId="3" borderId="151" xfId="3" applyFont="1" applyFill="1" applyBorder="1" applyAlignment="1">
      <alignment horizontal="center" vertical="center" wrapText="1"/>
    </xf>
    <xf numFmtId="0" fontId="97" fillId="3" borderId="176" xfId="3" applyFont="1" applyFill="1" applyBorder="1" applyAlignment="1">
      <alignment horizontal="center" vertical="center" wrapText="1"/>
    </xf>
    <xf numFmtId="0" fontId="27" fillId="61" borderId="114" xfId="4" applyFont="1" applyFill="1" applyBorder="1" applyAlignment="1">
      <alignment horizontal="center" vertical="center" wrapText="1"/>
    </xf>
    <xf numFmtId="0" fontId="27" fillId="61" borderId="115" xfId="4" applyFont="1" applyFill="1" applyBorder="1" applyAlignment="1">
      <alignment horizontal="center" vertical="center" wrapText="1"/>
    </xf>
    <xf numFmtId="0" fontId="27" fillId="61" borderId="52" xfId="4" applyFont="1" applyFill="1" applyBorder="1" applyAlignment="1">
      <alignment horizontal="center" vertical="center" wrapText="1"/>
    </xf>
    <xf numFmtId="0" fontId="97" fillId="30" borderId="54" xfId="4" applyFont="1" applyFill="1" applyBorder="1" applyAlignment="1" applyProtection="1">
      <alignment horizontal="center" vertical="center"/>
      <protection locked="0"/>
    </xf>
    <xf numFmtId="0" fontId="97" fillId="30" borderId="50" xfId="4" applyFont="1" applyFill="1" applyBorder="1" applyAlignment="1" applyProtection="1">
      <alignment horizontal="center" vertical="center"/>
      <protection locked="0"/>
    </xf>
    <xf numFmtId="0" fontId="97" fillId="55" borderId="114" xfId="4" applyFont="1" applyFill="1" applyBorder="1" applyAlignment="1" applyProtection="1">
      <alignment horizontal="center" vertical="center" wrapText="1"/>
      <protection locked="0"/>
    </xf>
    <xf numFmtId="0" fontId="97" fillId="55" borderId="115" xfId="4" applyFont="1" applyFill="1" applyBorder="1" applyAlignment="1" applyProtection="1">
      <alignment horizontal="center" vertical="center" wrapText="1"/>
      <protection locked="0"/>
    </xf>
    <xf numFmtId="0" fontId="97" fillId="55" borderId="52" xfId="4" applyFont="1" applyFill="1" applyBorder="1" applyAlignment="1" applyProtection="1">
      <alignment horizontal="center" vertical="center" wrapText="1"/>
      <protection locked="0"/>
    </xf>
    <xf numFmtId="0" fontId="104" fillId="48" borderId="114" xfId="4" applyFont="1" applyFill="1" applyBorder="1" applyAlignment="1">
      <alignment horizontal="center" vertical="center" wrapText="1"/>
    </xf>
    <xf numFmtId="0" fontId="104" fillId="48" borderId="115" xfId="4" applyFont="1" applyFill="1" applyBorder="1" applyAlignment="1">
      <alignment horizontal="center" vertical="center" wrapText="1"/>
    </xf>
    <xf numFmtId="0" fontId="104" fillId="48" borderId="52" xfId="4" applyFont="1" applyFill="1" applyBorder="1" applyAlignment="1">
      <alignment horizontal="center" vertical="center" wrapText="1"/>
    </xf>
    <xf numFmtId="0" fontId="62" fillId="34" borderId="114" xfId="4" applyFont="1" applyFill="1" applyBorder="1" applyAlignment="1" applyProtection="1">
      <alignment horizontal="center" vertical="center" wrapText="1"/>
      <protection locked="0"/>
    </xf>
    <xf numFmtId="0" fontId="62" fillId="34" borderId="115" xfId="4" applyFont="1" applyFill="1" applyBorder="1" applyAlignment="1" applyProtection="1">
      <alignment horizontal="center" vertical="center" wrapText="1"/>
      <protection locked="0"/>
    </xf>
    <xf numFmtId="0" fontId="62" fillId="34" borderId="52" xfId="4" applyFont="1" applyFill="1" applyBorder="1" applyAlignment="1" applyProtection="1">
      <alignment horizontal="center" vertical="center" wrapText="1"/>
      <protection locked="0"/>
    </xf>
    <xf numFmtId="0" fontId="62" fillId="10" borderId="125" xfId="4" applyFont="1" applyFill="1" applyBorder="1" applyAlignment="1" applyProtection="1">
      <alignment horizontal="center" vertical="center" wrapText="1"/>
      <protection locked="0"/>
    </xf>
    <xf numFmtId="0" fontId="62" fillId="10" borderId="151" xfId="4" applyFont="1" applyFill="1" applyBorder="1" applyAlignment="1" applyProtection="1">
      <alignment horizontal="center" vertical="center" wrapText="1"/>
      <protection locked="0"/>
    </xf>
    <xf numFmtId="0" fontId="62" fillId="10" borderId="176" xfId="4" applyFont="1" applyFill="1" applyBorder="1" applyAlignment="1" applyProtection="1">
      <alignment horizontal="center" vertical="center" wrapText="1"/>
      <protection locked="0"/>
    </xf>
    <xf numFmtId="0" fontId="98" fillId="51" borderId="35" xfId="3" applyFont="1" applyFill="1" applyBorder="1" applyAlignment="1" applyProtection="1">
      <alignment horizontal="center" vertical="center" wrapText="1"/>
      <protection locked="0"/>
    </xf>
    <xf numFmtId="0" fontId="98" fillId="51" borderId="34" xfId="3" applyFont="1" applyFill="1" applyBorder="1" applyAlignment="1" applyProtection="1">
      <alignment horizontal="center" vertical="center" wrapText="1"/>
      <protection locked="0"/>
    </xf>
    <xf numFmtId="0" fontId="98" fillId="51" borderId="175" xfId="3" applyFont="1" applyFill="1" applyBorder="1" applyAlignment="1" applyProtection="1">
      <alignment horizontal="center" vertical="center" wrapText="1"/>
      <protection locked="0"/>
    </xf>
    <xf numFmtId="9" fontId="97" fillId="30" borderId="114" xfId="5" applyFont="1" applyFill="1" applyBorder="1" applyAlignment="1">
      <alignment horizontal="center" vertical="center" wrapText="1"/>
    </xf>
    <xf numFmtId="9" fontId="97" fillId="30" borderId="115" xfId="5" applyFont="1" applyFill="1" applyBorder="1" applyAlignment="1">
      <alignment horizontal="center" vertical="center" wrapText="1"/>
    </xf>
    <xf numFmtId="9" fontId="97" fillId="30" borderId="52" xfId="5" applyFont="1" applyFill="1" applyBorder="1" applyAlignment="1">
      <alignment horizontal="center" vertical="center" wrapText="1"/>
    </xf>
    <xf numFmtId="0" fontId="91" fillId="41" borderId="149" xfId="3" applyFont="1" applyFill="1" applyBorder="1" applyAlignment="1" applyProtection="1">
      <alignment horizontal="center" vertical="center" textRotation="255"/>
      <protection locked="0"/>
    </xf>
    <xf numFmtId="0" fontId="91" fillId="41" borderId="150" xfId="3" applyFont="1" applyFill="1" applyBorder="1" applyAlignment="1" applyProtection="1">
      <alignment horizontal="center" vertical="center" textRotation="255"/>
      <protection locked="0"/>
    </xf>
    <xf numFmtId="0" fontId="91" fillId="41" borderId="174" xfId="3" applyFont="1" applyFill="1" applyBorder="1" applyAlignment="1" applyProtection="1">
      <alignment horizontal="center" vertical="center" textRotation="255"/>
      <protection locked="0"/>
    </xf>
    <xf numFmtId="0" fontId="123" fillId="6" borderId="35" xfId="4" applyFont="1" applyFill="1" applyBorder="1" applyAlignment="1" applyProtection="1">
      <alignment horizontal="center" vertical="center" wrapText="1"/>
      <protection locked="0"/>
    </xf>
    <xf numFmtId="0" fontId="123" fillId="6" borderId="34" xfId="4" applyFont="1" applyFill="1" applyBorder="1" applyAlignment="1" applyProtection="1">
      <alignment horizontal="center" vertical="center" wrapText="1"/>
      <protection locked="0"/>
    </xf>
    <xf numFmtId="0" fontId="123" fillId="6" borderId="175" xfId="4" applyFont="1" applyFill="1" applyBorder="1" applyAlignment="1" applyProtection="1">
      <alignment horizontal="center" vertical="center" wrapText="1"/>
      <protection locked="0"/>
    </xf>
    <xf numFmtId="0" fontId="97" fillId="6" borderId="114" xfId="4" applyFont="1" applyFill="1" applyBorder="1" applyAlignment="1" applyProtection="1">
      <alignment horizontal="center" vertical="center" wrapText="1"/>
      <protection locked="0"/>
    </xf>
    <xf numFmtId="0" fontId="97" fillId="6" borderId="115" xfId="4" applyFont="1" applyFill="1" applyBorder="1" applyAlignment="1" applyProtection="1">
      <alignment horizontal="center" vertical="center" wrapText="1"/>
      <protection locked="0"/>
    </xf>
    <xf numFmtId="0" fontId="97" fillId="6" borderId="52" xfId="4" applyFont="1" applyFill="1" applyBorder="1" applyAlignment="1" applyProtection="1">
      <alignment horizontal="center" vertical="center" wrapText="1"/>
      <protection locked="0"/>
    </xf>
    <xf numFmtId="0" fontId="98" fillId="6" borderId="114" xfId="4" applyFont="1" applyFill="1" applyBorder="1" applyAlignment="1" applyProtection="1">
      <alignment horizontal="center" vertical="center" wrapText="1"/>
      <protection locked="0"/>
    </xf>
    <xf numFmtId="0" fontId="98" fillId="6" borderId="115" xfId="4" applyFont="1" applyFill="1" applyBorder="1" applyAlignment="1" applyProtection="1">
      <alignment horizontal="center" vertical="center" wrapText="1"/>
      <protection locked="0"/>
    </xf>
    <xf numFmtId="0" fontId="98" fillId="6" borderId="52" xfId="4" applyFont="1" applyFill="1" applyBorder="1" applyAlignment="1" applyProtection="1">
      <alignment horizontal="center" vertical="center" wrapText="1"/>
      <protection locked="0"/>
    </xf>
    <xf numFmtId="0" fontId="97" fillId="58" borderId="114" xfId="4" applyFont="1" applyFill="1" applyBorder="1" applyAlignment="1" applyProtection="1">
      <alignment horizontal="center" vertical="center" wrapText="1"/>
      <protection locked="0"/>
    </xf>
    <xf numFmtId="0" fontId="97" fillId="58" borderId="115" xfId="4" applyFont="1" applyFill="1" applyBorder="1" applyAlignment="1" applyProtection="1">
      <alignment horizontal="center" vertical="center" wrapText="1"/>
      <protection locked="0"/>
    </xf>
    <xf numFmtId="0" fontId="97" fillId="58" borderId="52" xfId="4" applyFont="1" applyFill="1" applyBorder="1" applyAlignment="1" applyProtection="1">
      <alignment horizontal="center" vertical="center" wrapText="1"/>
      <protection locked="0"/>
    </xf>
    <xf numFmtId="0" fontId="121" fillId="3" borderId="114" xfId="3" applyFont="1" applyFill="1" applyBorder="1" applyAlignment="1" applyProtection="1">
      <alignment horizontal="center" vertical="center" wrapText="1"/>
      <protection locked="0"/>
    </xf>
    <xf numFmtId="0" fontId="91" fillId="3" borderId="125" xfId="3" applyFont="1" applyFill="1" applyBorder="1" applyAlignment="1" applyProtection="1">
      <alignment horizontal="center" vertical="center" wrapText="1"/>
      <protection locked="0"/>
    </xf>
    <xf numFmtId="0" fontId="91" fillId="3" borderId="151" xfId="3" applyFont="1" applyFill="1" applyBorder="1" applyAlignment="1" applyProtection="1">
      <alignment horizontal="center" vertical="center" wrapText="1"/>
      <protection locked="0"/>
    </xf>
    <xf numFmtId="0" fontId="91" fillId="3" borderId="176" xfId="3" applyFont="1" applyFill="1" applyBorder="1" applyAlignment="1" applyProtection="1">
      <alignment horizontal="center" vertical="center" wrapText="1"/>
      <protection locked="0"/>
    </xf>
    <xf numFmtId="0" fontId="97" fillId="6" borderId="14" xfId="4" applyFont="1" applyFill="1" applyBorder="1" applyAlignment="1" applyProtection="1">
      <alignment horizontal="center" vertical="center" wrapText="1"/>
      <protection locked="0"/>
    </xf>
    <xf numFmtId="0" fontId="91" fillId="39" borderId="149" xfId="3" applyFont="1" applyFill="1" applyBorder="1" applyAlignment="1" applyProtection="1">
      <alignment horizontal="center" vertical="center" textRotation="255"/>
      <protection locked="0"/>
    </xf>
    <xf numFmtId="0" fontId="91" fillId="39" borderId="150" xfId="3" applyFont="1" applyFill="1" applyBorder="1" applyAlignment="1" applyProtection="1">
      <alignment horizontal="center" vertical="center" textRotation="255"/>
      <protection locked="0"/>
    </xf>
    <xf numFmtId="0" fontId="91" fillId="39" borderId="174" xfId="3" applyFont="1" applyFill="1" applyBorder="1" applyAlignment="1" applyProtection="1">
      <alignment horizontal="center" vertical="center" textRotation="255"/>
      <protection locked="0"/>
    </xf>
    <xf numFmtId="0" fontId="91" fillId="63" borderId="192" xfId="3" applyFont="1" applyFill="1" applyBorder="1" applyAlignment="1">
      <alignment horizontal="center" vertical="center" wrapText="1"/>
    </xf>
    <xf numFmtId="0" fontId="121" fillId="3" borderId="35" xfId="3" applyFont="1" applyFill="1" applyBorder="1" applyAlignment="1" applyProtection="1">
      <alignment horizontal="left" vertical="center" wrapText="1"/>
      <protection locked="0"/>
    </xf>
    <xf numFmtId="0" fontId="121" fillId="3" borderId="34" xfId="3" applyFont="1" applyFill="1" applyBorder="1" applyAlignment="1" applyProtection="1">
      <alignment horizontal="left" vertical="center" wrapText="1"/>
      <protection locked="0"/>
    </xf>
    <xf numFmtId="0" fontId="121" fillId="3" borderId="175" xfId="3" applyFont="1" applyFill="1" applyBorder="1" applyAlignment="1" applyProtection="1">
      <alignment horizontal="left" vertical="center" wrapText="1"/>
      <protection locked="0"/>
    </xf>
    <xf numFmtId="0" fontId="97" fillId="3" borderId="35" xfId="3" applyFont="1" applyFill="1" applyBorder="1" applyAlignment="1" applyProtection="1">
      <alignment horizontal="left" vertical="center" wrapText="1"/>
      <protection locked="0"/>
    </xf>
    <xf numFmtId="0" fontId="97" fillId="3" borderId="34" xfId="3" applyFont="1" applyFill="1" applyBorder="1" applyAlignment="1" applyProtection="1">
      <alignment horizontal="left" vertical="center" wrapText="1"/>
      <protection locked="0"/>
    </xf>
    <xf numFmtId="0" fontId="97" fillId="3" borderId="175" xfId="3" applyFont="1" applyFill="1" applyBorder="1" applyAlignment="1" applyProtection="1">
      <alignment horizontal="left" vertical="center" wrapText="1"/>
      <protection locked="0"/>
    </xf>
    <xf numFmtId="0" fontId="121" fillId="3" borderId="114" xfId="3" applyFont="1" applyFill="1" applyBorder="1" applyAlignment="1" applyProtection="1">
      <alignment horizontal="center" vertical="center"/>
      <protection locked="0"/>
    </xf>
    <xf numFmtId="0" fontId="121" fillId="3" borderId="115" xfId="3" applyFont="1" applyFill="1" applyBorder="1" applyAlignment="1" applyProtection="1">
      <alignment horizontal="center" vertical="center"/>
      <protection locked="0"/>
    </xf>
    <xf numFmtId="0" fontId="121" fillId="3" borderId="52" xfId="3" applyFont="1" applyFill="1" applyBorder="1" applyAlignment="1" applyProtection="1">
      <alignment horizontal="center" vertical="center"/>
      <protection locked="0"/>
    </xf>
    <xf numFmtId="0" fontId="91" fillId="3" borderId="114" xfId="3" applyFont="1" applyFill="1" applyBorder="1" applyAlignment="1" applyProtection="1">
      <alignment horizontal="center" vertical="center" wrapText="1"/>
      <protection locked="0"/>
    </xf>
    <xf numFmtId="0" fontId="109" fillId="3" borderId="115" xfId="3" applyFont="1" applyFill="1" applyBorder="1" applyAlignment="1" applyProtection="1">
      <alignment horizontal="center" vertical="center" wrapText="1"/>
      <protection locked="0"/>
    </xf>
    <xf numFmtId="0" fontId="109" fillId="3" borderId="52" xfId="3" applyFont="1" applyFill="1" applyBorder="1" applyAlignment="1" applyProtection="1">
      <alignment horizontal="center" vertical="center" wrapText="1"/>
      <protection locked="0"/>
    </xf>
    <xf numFmtId="0" fontId="91" fillId="35" borderId="149" xfId="3" applyFont="1" applyFill="1" applyBorder="1" applyAlignment="1" applyProtection="1">
      <alignment horizontal="center" vertical="center" textRotation="255"/>
      <protection locked="0"/>
    </xf>
    <xf numFmtId="0" fontId="91" fillId="35" borderId="150" xfId="3" applyFont="1" applyFill="1" applyBorder="1" applyAlignment="1" applyProtection="1">
      <alignment horizontal="center" vertical="center" textRotation="255"/>
      <protection locked="0"/>
    </xf>
    <xf numFmtId="0" fontId="91" fillId="35" borderId="174" xfId="3" applyFont="1" applyFill="1" applyBorder="1" applyAlignment="1" applyProtection="1">
      <alignment horizontal="center" vertical="center" textRotation="255"/>
      <protection locked="0"/>
    </xf>
    <xf numFmtId="0" fontId="97" fillId="3" borderId="114" xfId="3" applyFont="1" applyFill="1" applyBorder="1" applyAlignment="1" applyProtection="1">
      <alignment horizontal="center" vertical="center" wrapText="1"/>
      <protection locked="0"/>
    </xf>
    <xf numFmtId="0" fontId="97" fillId="3" borderId="115" xfId="3" applyFont="1" applyFill="1" applyBorder="1" applyAlignment="1" applyProtection="1">
      <alignment horizontal="center" vertical="center" wrapText="1"/>
      <protection locked="0"/>
    </xf>
    <xf numFmtId="0" fontId="97" fillId="3" borderId="52" xfId="3" applyFont="1" applyFill="1" applyBorder="1" applyAlignment="1" applyProtection="1">
      <alignment horizontal="center" vertical="center" wrapText="1"/>
      <protection locked="0"/>
    </xf>
    <xf numFmtId="0" fontId="109" fillId="3" borderId="151" xfId="3" applyFont="1" applyFill="1" applyBorder="1" applyAlignment="1" applyProtection="1">
      <alignment horizontal="center" vertical="center" wrapText="1"/>
      <protection locked="0"/>
    </xf>
    <xf numFmtId="0" fontId="109" fillId="3" borderId="176" xfId="3" applyFont="1" applyFill="1" applyBorder="1" applyAlignment="1" applyProtection="1">
      <alignment horizontal="center" vertical="center" wrapText="1"/>
      <protection locked="0"/>
    </xf>
    <xf numFmtId="0" fontId="53" fillId="3" borderId="125" xfId="3" applyFont="1" applyFill="1" applyBorder="1" applyAlignment="1" applyProtection="1">
      <alignment horizontal="center" vertical="center" wrapText="1"/>
      <protection locked="0"/>
    </xf>
    <xf numFmtId="0" fontId="53" fillId="3" borderId="151" xfId="3" applyFont="1" applyFill="1" applyBorder="1" applyAlignment="1" applyProtection="1">
      <alignment horizontal="center" vertical="center" wrapText="1"/>
      <protection locked="0"/>
    </xf>
    <xf numFmtId="0" fontId="53" fillId="3" borderId="176" xfId="3" applyFont="1" applyFill="1" applyBorder="1" applyAlignment="1" applyProtection="1">
      <alignment horizontal="center" vertical="center" wrapText="1"/>
      <protection locked="0"/>
    </xf>
    <xf numFmtId="0" fontId="97" fillId="30" borderId="60" xfId="4" applyFont="1" applyFill="1" applyBorder="1" applyAlignment="1" applyProtection="1">
      <alignment horizontal="center" vertical="center"/>
      <protection locked="0"/>
    </xf>
    <xf numFmtId="0" fontId="97" fillId="30" borderId="61" xfId="4" applyFont="1" applyFill="1" applyBorder="1" applyAlignment="1" applyProtection="1">
      <alignment horizontal="center" vertical="center"/>
      <protection locked="0"/>
    </xf>
    <xf numFmtId="0" fontId="97" fillId="30" borderId="112" xfId="4" applyFont="1" applyFill="1" applyBorder="1" applyAlignment="1" applyProtection="1">
      <alignment horizontal="center" vertical="center"/>
      <protection locked="0"/>
    </xf>
    <xf numFmtId="0" fontId="97" fillId="30" borderId="109" xfId="4" applyFont="1" applyFill="1" applyBorder="1" applyAlignment="1" applyProtection="1">
      <alignment horizontal="center" vertical="center"/>
      <protection locked="0"/>
    </xf>
    <xf numFmtId="0" fontId="97" fillId="30" borderId="74" xfId="4" applyFont="1" applyFill="1" applyBorder="1" applyAlignment="1" applyProtection="1">
      <alignment horizontal="center" vertical="center"/>
      <protection locked="0"/>
    </xf>
    <xf numFmtId="0" fontId="91" fillId="34" borderId="149" xfId="3" applyFont="1" applyFill="1" applyBorder="1" applyAlignment="1" applyProtection="1">
      <alignment horizontal="center" vertical="center" textRotation="255"/>
      <protection locked="0"/>
    </xf>
    <xf numFmtId="0" fontId="91" fillId="34" borderId="150" xfId="3" applyFont="1" applyFill="1" applyBorder="1" applyAlignment="1" applyProtection="1">
      <alignment horizontal="center" vertical="center" textRotation="255"/>
      <protection locked="0"/>
    </xf>
    <xf numFmtId="0" fontId="91" fillId="34" borderId="174" xfId="3" applyFont="1" applyFill="1" applyBorder="1" applyAlignment="1" applyProtection="1">
      <alignment horizontal="center" vertical="center" textRotation="255"/>
      <protection locked="0"/>
    </xf>
    <xf numFmtId="0" fontId="97" fillId="55" borderId="14" xfId="4" applyFont="1" applyFill="1" applyBorder="1" applyAlignment="1" applyProtection="1">
      <alignment horizontal="center" vertical="center" wrapText="1"/>
      <protection locked="0"/>
    </xf>
    <xf numFmtId="0" fontId="97" fillId="55" borderId="105" xfId="4" applyFont="1" applyFill="1" applyBorder="1" applyAlignment="1" applyProtection="1">
      <alignment horizontal="center" vertical="center" wrapText="1"/>
      <protection locked="0"/>
    </xf>
    <xf numFmtId="0" fontId="97" fillId="55" borderId="16" xfId="4" applyFont="1" applyFill="1" applyBorder="1" applyAlignment="1" applyProtection="1">
      <alignment horizontal="center" vertical="center" wrapText="1"/>
      <protection locked="0"/>
    </xf>
    <xf numFmtId="0" fontId="121" fillId="3" borderId="34" xfId="3" applyFont="1" applyFill="1" applyBorder="1" applyAlignment="1" applyProtection="1">
      <alignment horizontal="left" vertical="center"/>
      <protection locked="0"/>
    </xf>
    <xf numFmtId="0" fontId="121" fillId="3" borderId="175" xfId="3" applyFont="1" applyFill="1" applyBorder="1" applyAlignment="1" applyProtection="1">
      <alignment horizontal="left" vertical="center"/>
      <protection locked="0"/>
    </xf>
    <xf numFmtId="0" fontId="121" fillId="3" borderId="125" xfId="3" applyFont="1" applyFill="1" applyBorder="1" applyAlignment="1" applyProtection="1">
      <alignment horizontal="center" vertical="center" wrapText="1"/>
      <protection locked="0"/>
    </xf>
    <xf numFmtId="0" fontId="121" fillId="3" borderId="151" xfId="3" applyFont="1" applyFill="1" applyBorder="1" applyAlignment="1" applyProtection="1">
      <alignment horizontal="center" vertical="center" wrapText="1"/>
      <protection locked="0"/>
    </xf>
    <xf numFmtId="0" fontId="121" fillId="3" borderId="176" xfId="3" applyFont="1" applyFill="1" applyBorder="1" applyAlignment="1" applyProtection="1">
      <alignment horizontal="center" vertical="center" wrapText="1"/>
      <protection locked="0"/>
    </xf>
    <xf numFmtId="17" fontId="121" fillId="3" borderId="114" xfId="3" applyNumberFormat="1" applyFont="1" applyFill="1" applyBorder="1" applyAlignment="1" applyProtection="1">
      <alignment horizontal="center" vertical="center"/>
      <protection locked="0"/>
    </xf>
    <xf numFmtId="15" fontId="121" fillId="3" borderId="114" xfId="3" applyNumberFormat="1" applyFont="1" applyFill="1" applyBorder="1" applyAlignment="1" applyProtection="1">
      <alignment horizontal="center" vertical="center"/>
      <protection locked="0"/>
    </xf>
    <xf numFmtId="0" fontId="91" fillId="35" borderId="172" xfId="3" applyFont="1" applyFill="1" applyBorder="1" applyAlignment="1">
      <alignment horizontal="center" vertical="center"/>
    </xf>
    <xf numFmtId="0" fontId="91" fillId="35" borderId="170" xfId="3" applyFont="1" applyFill="1" applyBorder="1" applyAlignment="1">
      <alignment horizontal="center" vertical="center"/>
    </xf>
    <xf numFmtId="0" fontId="91" fillId="35" borderId="171" xfId="3" applyFont="1" applyFill="1" applyBorder="1" applyAlignment="1">
      <alignment horizontal="center" vertical="center"/>
    </xf>
    <xf numFmtId="0" fontId="100" fillId="3" borderId="53" xfId="3" applyFont="1" applyFill="1" applyBorder="1" applyAlignment="1">
      <alignment horizontal="center" vertical="center" wrapText="1"/>
    </xf>
    <xf numFmtId="0" fontId="100" fillId="3" borderId="13" xfId="3" applyFont="1" applyFill="1" applyBorder="1" applyAlignment="1">
      <alignment horizontal="center" vertical="center" wrapText="1"/>
    </xf>
    <xf numFmtId="0" fontId="91" fillId="0" borderId="180" xfId="3" applyFont="1" applyBorder="1" applyAlignment="1">
      <alignment horizontal="center" vertical="center"/>
    </xf>
    <xf numFmtId="0" fontId="91" fillId="0" borderId="181" xfId="3" applyFont="1" applyBorder="1" applyAlignment="1">
      <alignment horizontal="center" vertical="center"/>
    </xf>
    <xf numFmtId="0" fontId="104" fillId="31" borderId="108" xfId="4" applyFont="1" applyFill="1" applyBorder="1" applyAlignment="1">
      <alignment horizontal="center" vertical="center" wrapText="1"/>
    </xf>
    <xf numFmtId="0" fontId="104" fillId="31" borderId="52" xfId="4" applyFont="1" applyFill="1" applyBorder="1" applyAlignment="1">
      <alignment horizontal="center" vertical="center" wrapText="1"/>
    </xf>
    <xf numFmtId="0" fontId="104" fillId="49" borderId="117" xfId="4" applyFont="1" applyFill="1" applyBorder="1" applyAlignment="1">
      <alignment horizontal="center" vertical="center" wrapText="1"/>
    </xf>
    <xf numFmtId="0" fontId="104" fillId="49" borderId="176" xfId="4" applyFont="1" applyFill="1" applyBorder="1" applyAlignment="1">
      <alignment horizontal="center" vertical="center" wrapText="1"/>
    </xf>
    <xf numFmtId="0" fontId="121" fillId="35" borderId="106" xfId="3" applyFont="1" applyFill="1" applyBorder="1" applyAlignment="1">
      <alignment horizontal="center" vertical="center"/>
    </xf>
    <xf numFmtId="0" fontId="121" fillId="35" borderId="74" xfId="3" applyFont="1" applyFill="1" applyBorder="1" applyAlignment="1">
      <alignment horizontal="center" vertical="center"/>
    </xf>
    <xf numFmtId="0" fontId="121" fillId="35" borderId="75" xfId="3" applyFont="1" applyFill="1" applyBorder="1" applyAlignment="1">
      <alignment horizontal="center" vertical="center"/>
    </xf>
    <xf numFmtId="0" fontId="91" fillId="35" borderId="163" xfId="3" applyFont="1" applyFill="1" applyBorder="1" applyAlignment="1">
      <alignment horizontal="center" vertical="center"/>
    </xf>
    <xf numFmtId="0" fontId="91" fillId="35" borderId="164" xfId="3" applyFont="1" applyFill="1" applyBorder="1" applyAlignment="1">
      <alignment horizontal="center" vertical="center"/>
    </xf>
    <xf numFmtId="0" fontId="91" fillId="35" borderId="165" xfId="3" applyFont="1" applyFill="1" applyBorder="1" applyAlignment="1">
      <alignment horizontal="center" vertical="center"/>
    </xf>
    <xf numFmtId="0" fontId="91" fillId="35" borderId="166" xfId="3" applyFont="1" applyFill="1" applyBorder="1" applyAlignment="1">
      <alignment horizontal="center" vertical="center"/>
    </xf>
    <xf numFmtId="0" fontId="120" fillId="48" borderId="161" xfId="3" applyFont="1" applyFill="1" applyBorder="1" applyAlignment="1">
      <alignment horizontal="center" vertical="center" wrapText="1"/>
    </xf>
    <xf numFmtId="0" fontId="120" fillId="48" borderId="159" xfId="3" applyFont="1" applyFill="1" applyBorder="1" applyAlignment="1">
      <alignment horizontal="center" vertical="center" wrapText="1"/>
    </xf>
    <xf numFmtId="0" fontId="120" fillId="48" borderId="160" xfId="3" applyFont="1" applyFill="1" applyBorder="1" applyAlignment="1">
      <alignment horizontal="center" vertical="center" wrapText="1"/>
    </xf>
    <xf numFmtId="0" fontId="119" fillId="3" borderId="11" xfId="3" applyFont="1" applyFill="1" applyBorder="1" applyAlignment="1">
      <alignment horizontal="center" vertical="center"/>
    </xf>
    <xf numFmtId="0" fontId="119" fillId="3" borderId="0" xfId="3" applyFont="1" applyFill="1" applyAlignment="1">
      <alignment horizontal="center" vertical="center"/>
    </xf>
    <xf numFmtId="0" fontId="97" fillId="30" borderId="114" xfId="4" applyFont="1" applyFill="1" applyBorder="1" applyAlignment="1">
      <alignment horizontal="center" vertical="center" wrapText="1"/>
    </xf>
    <xf numFmtId="0" fontId="97" fillId="30" borderId="115" xfId="4" applyFont="1" applyFill="1" applyBorder="1" applyAlignment="1">
      <alignment horizontal="center" vertical="center" wrapText="1"/>
    </xf>
    <xf numFmtId="0" fontId="97" fillId="30" borderId="52" xfId="4" applyFont="1" applyFill="1" applyBorder="1" applyAlignment="1">
      <alignment horizontal="center" vertical="center" wrapText="1"/>
    </xf>
    <xf numFmtId="0" fontId="97" fillId="58" borderId="114" xfId="4" applyFont="1" applyFill="1" applyBorder="1" applyAlignment="1">
      <alignment horizontal="center" vertical="center" wrapText="1"/>
    </xf>
    <xf numFmtId="0" fontId="97" fillId="58" borderId="115" xfId="4" applyFont="1" applyFill="1" applyBorder="1" applyAlignment="1">
      <alignment horizontal="center" vertical="center" wrapText="1"/>
    </xf>
    <xf numFmtId="0" fontId="97" fillId="58" borderId="52" xfId="4" applyFont="1" applyFill="1" applyBorder="1" applyAlignment="1">
      <alignment horizontal="center" vertical="center" wrapText="1"/>
    </xf>
    <xf numFmtId="0" fontId="97" fillId="55" borderId="114" xfId="4" applyFont="1" applyFill="1" applyBorder="1" applyAlignment="1">
      <alignment horizontal="center" vertical="center" wrapText="1"/>
    </xf>
    <xf numFmtId="0" fontId="97" fillId="55" borderId="115" xfId="4" applyFont="1" applyFill="1" applyBorder="1" applyAlignment="1">
      <alignment horizontal="center" vertical="center" wrapText="1"/>
    </xf>
    <xf numFmtId="0" fontId="97" fillId="55" borderId="52" xfId="4" applyFont="1" applyFill="1" applyBorder="1" applyAlignment="1">
      <alignment horizontal="center" vertical="center" wrapText="1"/>
    </xf>
    <xf numFmtId="0" fontId="97" fillId="51" borderId="114" xfId="4" applyFont="1" applyFill="1" applyBorder="1" applyAlignment="1">
      <alignment horizontal="center" vertical="center" wrapText="1"/>
    </xf>
    <xf numFmtId="0" fontId="97" fillId="51" borderId="115" xfId="4" applyFont="1" applyFill="1" applyBorder="1" applyAlignment="1">
      <alignment horizontal="center" vertical="center" wrapText="1"/>
    </xf>
    <xf numFmtId="0" fontId="97" fillId="51" borderId="52" xfId="4" applyFont="1" applyFill="1" applyBorder="1" applyAlignment="1">
      <alignment horizontal="center" vertical="center" wrapText="1"/>
    </xf>
    <xf numFmtId="0" fontId="97" fillId="51" borderId="51" xfId="4" applyFont="1" applyFill="1" applyBorder="1" applyAlignment="1">
      <alignment horizontal="center" vertical="center" wrapText="1"/>
    </xf>
    <xf numFmtId="0" fontId="97" fillId="51" borderId="67" xfId="4" applyFont="1" applyFill="1" applyBorder="1" applyAlignment="1">
      <alignment horizontal="center" vertical="center" wrapText="1"/>
    </xf>
    <xf numFmtId="0" fontId="97" fillId="51" borderId="17" xfId="4" applyFont="1" applyFill="1" applyBorder="1" applyAlignment="1">
      <alignment horizontal="center" vertical="center" wrapText="1"/>
    </xf>
    <xf numFmtId="0" fontId="97" fillId="51" borderId="69" xfId="4" applyFont="1" applyFill="1" applyBorder="1" applyAlignment="1">
      <alignment horizontal="center" vertical="center" wrapText="1"/>
    </xf>
    <xf numFmtId="0" fontId="97" fillId="51" borderId="60" xfId="4" applyFont="1" applyFill="1" applyBorder="1" applyAlignment="1">
      <alignment horizontal="center" vertical="center" wrapText="1"/>
    </xf>
    <xf numFmtId="0" fontId="97" fillId="51" borderId="61" xfId="4" applyFont="1" applyFill="1" applyBorder="1" applyAlignment="1">
      <alignment horizontal="center" vertical="center" wrapText="1"/>
    </xf>
    <xf numFmtId="0" fontId="104" fillId="31" borderId="106" xfId="4" applyFont="1" applyFill="1" applyBorder="1" applyAlignment="1">
      <alignment horizontal="center" vertical="center" wrapText="1"/>
    </xf>
    <xf numFmtId="0" fontId="104" fillId="31" borderId="103" xfId="4" applyFont="1" applyFill="1" applyBorder="1" applyAlignment="1">
      <alignment horizontal="center" vertical="center" wrapText="1"/>
    </xf>
    <xf numFmtId="0" fontId="97" fillId="60" borderId="106" xfId="4" applyFont="1" applyFill="1" applyBorder="1" applyAlignment="1">
      <alignment horizontal="center" vertical="center" wrapText="1"/>
    </xf>
    <xf numFmtId="0" fontId="97" fillId="60" borderId="103" xfId="4" applyFont="1" applyFill="1" applyBorder="1" applyAlignment="1">
      <alignment horizontal="center" vertical="center" wrapText="1"/>
    </xf>
    <xf numFmtId="0" fontId="97" fillId="30" borderId="108" xfId="4" applyFont="1" applyFill="1" applyBorder="1" applyAlignment="1">
      <alignment horizontal="center" vertical="center" wrapText="1"/>
    </xf>
    <xf numFmtId="0" fontId="120" fillId="48" borderId="157" xfId="3" applyFont="1" applyFill="1" applyBorder="1" applyAlignment="1">
      <alignment horizontal="center" vertical="center"/>
    </xf>
    <xf numFmtId="0" fontId="120" fillId="48" borderId="168" xfId="3" applyFont="1" applyFill="1" applyBorder="1" applyAlignment="1">
      <alignment horizontal="center" vertical="center"/>
    </xf>
    <xf numFmtId="0" fontId="120" fillId="48" borderId="177" xfId="3" applyFont="1" applyFill="1" applyBorder="1" applyAlignment="1">
      <alignment horizontal="center" vertical="center"/>
    </xf>
    <xf numFmtId="0" fontId="120" fillId="48" borderId="158" xfId="3" applyFont="1" applyFill="1" applyBorder="1" applyAlignment="1">
      <alignment horizontal="center" vertical="center"/>
    </xf>
    <xf numFmtId="0" fontId="120" fillId="48" borderId="159" xfId="3" applyFont="1" applyFill="1" applyBorder="1" applyAlignment="1">
      <alignment horizontal="center" vertical="center"/>
    </xf>
    <xf numFmtId="0" fontId="120" fillId="48" borderId="160" xfId="3" applyFont="1" applyFill="1" applyBorder="1" applyAlignment="1">
      <alignment horizontal="center" vertical="center"/>
    </xf>
    <xf numFmtId="0" fontId="109" fillId="48" borderId="161" xfId="3" applyFont="1" applyFill="1" applyBorder="1" applyAlignment="1">
      <alignment horizontal="center" vertical="center"/>
    </xf>
    <xf numFmtId="0" fontId="109" fillId="48" borderId="159" xfId="3" applyFont="1" applyFill="1" applyBorder="1" applyAlignment="1">
      <alignment horizontal="center" vertical="center"/>
    </xf>
    <xf numFmtId="0" fontId="109" fillId="48" borderId="160" xfId="3" applyFont="1" applyFill="1" applyBorder="1" applyAlignment="1">
      <alignment horizontal="center" vertical="center"/>
    </xf>
    <xf numFmtId="0" fontId="120" fillId="48" borderId="161" xfId="3" applyFont="1" applyFill="1" applyBorder="1" applyAlignment="1">
      <alignment horizontal="center" vertical="center"/>
    </xf>
    <xf numFmtId="0" fontId="91" fillId="35" borderId="169" xfId="3" applyFont="1" applyFill="1" applyBorder="1" applyAlignment="1">
      <alignment horizontal="center" vertical="center"/>
    </xf>
    <xf numFmtId="0" fontId="97" fillId="41" borderId="42" xfId="3" applyFont="1" applyFill="1" applyBorder="1" applyAlignment="1">
      <alignment horizontal="center" vertical="center" wrapText="1"/>
    </xf>
    <xf numFmtId="0" fontId="97" fillId="41" borderId="11" xfId="3" applyFont="1" applyFill="1" applyBorder="1" applyAlignment="1">
      <alignment horizontal="center" vertical="center" wrapText="1"/>
    </xf>
    <xf numFmtId="0" fontId="97" fillId="41" borderId="27" xfId="3" applyFont="1" applyFill="1" applyBorder="1" applyAlignment="1">
      <alignment horizontal="center" vertical="center" wrapText="1"/>
    </xf>
    <xf numFmtId="0" fontId="97" fillId="41" borderId="119" xfId="3" applyFont="1" applyFill="1" applyBorder="1" applyAlignment="1">
      <alignment horizontal="center" vertical="center" wrapText="1"/>
    </xf>
    <xf numFmtId="0" fontId="97" fillId="41" borderId="63" xfId="3" applyFont="1" applyFill="1" applyBorder="1" applyAlignment="1">
      <alignment horizontal="center" vertical="center" wrapText="1"/>
    </xf>
    <xf numFmtId="0" fontId="97" fillId="41" borderId="62" xfId="3" applyFont="1" applyFill="1" applyBorder="1" applyAlignment="1">
      <alignment horizontal="center" vertical="center" wrapText="1"/>
    </xf>
    <xf numFmtId="0" fontId="120" fillId="48" borderId="152" xfId="3" applyFont="1" applyFill="1" applyBorder="1" applyAlignment="1">
      <alignment horizontal="center" vertical="center"/>
    </xf>
    <xf numFmtId="0" fontId="120" fillId="48" borderId="153" xfId="3" applyFont="1" applyFill="1" applyBorder="1" applyAlignment="1">
      <alignment horizontal="center" vertical="center"/>
    </xf>
    <xf numFmtId="0" fontId="120" fillId="48" borderId="154" xfId="3" applyFont="1" applyFill="1" applyBorder="1" applyAlignment="1">
      <alignment horizontal="center" vertical="center"/>
    </xf>
    <xf numFmtId="0" fontId="120" fillId="48" borderId="155" xfId="3" applyFont="1" applyFill="1" applyBorder="1" applyAlignment="1">
      <alignment horizontal="center" vertical="center" wrapText="1"/>
    </xf>
    <xf numFmtId="0" fontId="120" fillId="48" borderId="153" xfId="3" applyFont="1" applyFill="1" applyBorder="1" applyAlignment="1">
      <alignment horizontal="center" vertical="center" wrapText="1"/>
    </xf>
    <xf numFmtId="0" fontId="120" fillId="48" borderId="154" xfId="3" applyFont="1" applyFill="1" applyBorder="1" applyAlignment="1">
      <alignment horizontal="center" vertical="center" wrapText="1"/>
    </xf>
    <xf numFmtId="0" fontId="120" fillId="48" borderId="155" xfId="3" applyFont="1" applyFill="1" applyBorder="1" applyAlignment="1">
      <alignment horizontal="center" vertical="center"/>
    </xf>
    <xf numFmtId="0" fontId="120" fillId="48" borderId="156" xfId="3" applyFont="1" applyFill="1" applyBorder="1" applyAlignment="1">
      <alignment horizontal="center" vertical="center" wrapText="1"/>
    </xf>
    <xf numFmtId="0" fontId="91" fillId="35" borderId="167" xfId="3" applyFont="1" applyFill="1" applyBorder="1" applyAlignment="1">
      <alignment horizontal="center" vertical="center"/>
    </xf>
    <xf numFmtId="0" fontId="97" fillId="50" borderId="116" xfId="4" applyFont="1" applyFill="1" applyBorder="1" applyAlignment="1">
      <alignment horizontal="center" vertical="center" wrapText="1"/>
    </xf>
    <xf numFmtId="0" fontId="97" fillId="50" borderId="34" xfId="4" applyFont="1" applyFill="1" applyBorder="1" applyAlignment="1">
      <alignment horizontal="center" vertical="center" wrapText="1"/>
    </xf>
    <xf numFmtId="0" fontId="97" fillId="50" borderId="175" xfId="4" applyFont="1" applyFill="1" applyBorder="1" applyAlignment="1">
      <alignment horizontal="center" vertical="center" wrapText="1"/>
    </xf>
    <xf numFmtId="0" fontId="97" fillId="50" borderId="108" xfId="4" applyFont="1" applyFill="1" applyBorder="1" applyAlignment="1">
      <alignment horizontal="center" vertical="center" wrapText="1"/>
    </xf>
    <xf numFmtId="0" fontId="97" fillId="50" borderId="115" xfId="4" applyFont="1" applyFill="1" applyBorder="1" applyAlignment="1">
      <alignment horizontal="center" vertical="center" wrapText="1"/>
    </xf>
    <xf numFmtId="0" fontId="97" fillId="50" borderId="52" xfId="4" applyFont="1" applyFill="1" applyBorder="1" applyAlignment="1">
      <alignment horizontal="center" vertical="center" wrapText="1"/>
    </xf>
    <xf numFmtId="0" fontId="97" fillId="3" borderId="42" xfId="3" applyFont="1" applyFill="1" applyBorder="1" applyAlignment="1">
      <alignment horizontal="center" vertical="center"/>
    </xf>
    <xf numFmtId="0" fontId="97" fillId="3" borderId="11" xfId="3" applyFont="1" applyFill="1" applyBorder="1" applyAlignment="1">
      <alignment horizontal="center" vertical="center"/>
    </xf>
    <xf numFmtId="0" fontId="97" fillId="3" borderId="27" xfId="3" applyFont="1" applyFill="1" applyBorder="1" applyAlignment="1">
      <alignment horizontal="center" vertical="center"/>
    </xf>
    <xf numFmtId="0" fontId="97" fillId="3" borderId="119" xfId="3" applyFont="1" applyFill="1" applyBorder="1" applyAlignment="1">
      <alignment horizontal="center" vertical="center"/>
    </xf>
    <xf numFmtId="0" fontId="97" fillId="3" borderId="63" xfId="3" applyFont="1" applyFill="1" applyBorder="1" applyAlignment="1">
      <alignment horizontal="center" vertical="center"/>
    </xf>
    <xf numFmtId="0" fontId="97" fillId="3" borderId="62" xfId="3" applyFont="1" applyFill="1" applyBorder="1" applyAlignment="1">
      <alignment horizontal="center" vertical="center"/>
    </xf>
    <xf numFmtId="0" fontId="97" fillId="45" borderId="42" xfId="4" applyFont="1" applyFill="1" applyBorder="1" applyAlignment="1">
      <alignment horizontal="center" vertical="center" wrapText="1"/>
    </xf>
    <xf numFmtId="0" fontId="97" fillId="45" borderId="11" xfId="4" applyFont="1" applyFill="1" applyBorder="1" applyAlignment="1">
      <alignment horizontal="center" vertical="center" wrapText="1"/>
    </xf>
    <xf numFmtId="0" fontId="97" fillId="45" borderId="27" xfId="4" applyFont="1" applyFill="1" applyBorder="1" applyAlignment="1">
      <alignment horizontal="center" vertical="center" wrapText="1"/>
    </xf>
    <xf numFmtId="0" fontId="97" fillId="45" borderId="119" xfId="4" applyFont="1" applyFill="1" applyBorder="1" applyAlignment="1">
      <alignment horizontal="center" vertical="center" wrapText="1"/>
    </xf>
    <xf numFmtId="0" fontId="97" fillId="45" borderId="63" xfId="4" applyFont="1" applyFill="1" applyBorder="1" applyAlignment="1">
      <alignment horizontal="center" vertical="center" wrapText="1"/>
    </xf>
    <xf numFmtId="0" fontId="97" fillId="45" borderId="62" xfId="4" applyFont="1" applyFill="1" applyBorder="1" applyAlignment="1">
      <alignment horizontal="center" vertical="center" wrapText="1"/>
    </xf>
    <xf numFmtId="0" fontId="97" fillId="36" borderId="119" xfId="4" applyFont="1" applyFill="1" applyBorder="1" applyAlignment="1">
      <alignment horizontal="center" vertical="center" wrapText="1"/>
    </xf>
    <xf numFmtId="0" fontId="97" fillId="36" borderId="63" xfId="4" applyFont="1" applyFill="1" applyBorder="1" applyAlignment="1">
      <alignment horizontal="center" vertical="center" wrapText="1"/>
    </xf>
    <xf numFmtId="0" fontId="97" fillId="36" borderId="62" xfId="4" applyFont="1" applyFill="1" applyBorder="1" applyAlignment="1">
      <alignment horizontal="center" vertical="center" wrapText="1"/>
    </xf>
    <xf numFmtId="0" fontId="97" fillId="35" borderId="26" xfId="4" applyFont="1" applyFill="1" applyBorder="1" applyAlignment="1">
      <alignment horizontal="center" vertical="center" wrapText="1"/>
    </xf>
    <xf numFmtId="0" fontId="97" fillId="35" borderId="23" xfId="4" applyFont="1" applyFill="1" applyBorder="1" applyAlignment="1">
      <alignment horizontal="center" vertical="center" wrapText="1"/>
    </xf>
    <xf numFmtId="0" fontId="97" fillId="35" borderId="140" xfId="4" applyFont="1" applyFill="1" applyBorder="1" applyAlignment="1">
      <alignment horizontal="center" vertical="center" wrapText="1"/>
    </xf>
    <xf numFmtId="0" fontId="97" fillId="58" borderId="51" xfId="4" applyFont="1" applyFill="1" applyBorder="1" applyAlignment="1">
      <alignment horizontal="center" vertical="center" wrapText="1"/>
    </xf>
    <xf numFmtId="0" fontId="97" fillId="58" borderId="11" xfId="4" applyFont="1" applyFill="1" applyBorder="1" applyAlignment="1">
      <alignment horizontal="center" vertical="center" wrapText="1"/>
    </xf>
    <xf numFmtId="0" fontId="97" fillId="58" borderId="27" xfId="4" applyFont="1" applyFill="1" applyBorder="1" applyAlignment="1">
      <alignment horizontal="center" vertical="center" wrapText="1"/>
    </xf>
    <xf numFmtId="0" fontId="97" fillId="58" borderId="59" xfId="4" applyFont="1" applyFill="1" applyBorder="1" applyAlignment="1">
      <alignment horizontal="center" vertical="center" wrapText="1"/>
    </xf>
    <xf numFmtId="0" fontId="97" fillId="58" borderId="63" xfId="4" applyFont="1" applyFill="1" applyBorder="1" applyAlignment="1">
      <alignment horizontal="center" vertical="center" wrapText="1"/>
    </xf>
    <xf numFmtId="0" fontId="97" fillId="58" borderId="62" xfId="4" applyFont="1" applyFill="1" applyBorder="1" applyAlignment="1">
      <alignment horizontal="center" vertical="center" wrapText="1"/>
    </xf>
    <xf numFmtId="0" fontId="97" fillId="6" borderId="108" xfId="4" applyFont="1" applyFill="1" applyBorder="1" applyAlignment="1">
      <alignment horizontal="center" vertical="center" wrapText="1"/>
    </xf>
    <xf numFmtId="0" fontId="97" fillId="51" borderId="108" xfId="4" applyFont="1" applyFill="1" applyBorder="1" applyAlignment="1">
      <alignment horizontal="center" vertical="center" wrapText="1"/>
    </xf>
    <xf numFmtId="0" fontId="97" fillId="3" borderId="67" xfId="3" applyFont="1" applyFill="1" applyBorder="1" applyAlignment="1">
      <alignment horizontal="center" vertical="center"/>
    </xf>
    <xf numFmtId="0" fontId="97" fillId="3" borderId="51" xfId="3" applyFont="1" applyFill="1" applyBorder="1" applyAlignment="1">
      <alignment horizontal="center" vertical="center"/>
    </xf>
    <xf numFmtId="0" fontId="97" fillId="3" borderId="25" xfId="3" applyFont="1" applyFill="1" applyBorder="1" applyAlignment="1">
      <alignment horizontal="center" vertical="center"/>
    </xf>
    <xf numFmtId="0" fontId="97" fillId="3" borderId="0" xfId="3" applyFont="1" applyFill="1" applyAlignment="1">
      <alignment horizontal="center" vertical="center"/>
    </xf>
    <xf numFmtId="0" fontId="97" fillId="3" borderId="5" xfId="3" applyFont="1" applyFill="1" applyBorder="1" applyAlignment="1">
      <alignment horizontal="center" vertical="center"/>
    </xf>
    <xf numFmtId="0" fontId="118" fillId="3" borderId="118" xfId="3" applyFont="1" applyFill="1" applyBorder="1" applyAlignment="1">
      <alignment horizontal="center" vertical="center" wrapText="1"/>
    </xf>
    <xf numFmtId="0" fontId="118" fillId="3" borderId="111" xfId="3" applyFont="1" applyFill="1" applyBorder="1" applyAlignment="1">
      <alignment horizontal="center" vertical="center" wrapText="1"/>
    </xf>
    <xf numFmtId="0" fontId="118" fillId="3" borderId="113" xfId="3" applyFont="1" applyFill="1" applyBorder="1" applyAlignment="1">
      <alignment horizontal="center" vertical="center" wrapText="1"/>
    </xf>
    <xf numFmtId="0" fontId="118" fillId="3" borderId="25" xfId="3" applyFont="1" applyFill="1" applyBorder="1" applyAlignment="1">
      <alignment horizontal="center" vertical="center" wrapText="1"/>
    </xf>
    <xf numFmtId="0" fontId="118" fillId="3" borderId="0" xfId="3" applyFont="1" applyFill="1" applyAlignment="1">
      <alignment horizontal="center" vertical="center" wrapText="1"/>
    </xf>
    <xf numFmtId="0" fontId="118" fillId="3" borderId="5" xfId="3" applyFont="1" applyFill="1" applyBorder="1" applyAlignment="1">
      <alignment horizontal="center" vertical="center" wrapText="1"/>
    </xf>
    <xf numFmtId="0" fontId="118" fillId="3" borderId="55" xfId="3" applyFont="1" applyFill="1" applyBorder="1" applyAlignment="1">
      <alignment horizontal="center" vertical="center" wrapText="1"/>
    </xf>
    <xf numFmtId="0" fontId="118" fillId="3" borderId="56" xfId="3" applyFont="1" applyFill="1" applyBorder="1" applyAlignment="1">
      <alignment horizontal="center" vertical="center" wrapText="1"/>
    </xf>
    <xf numFmtId="0" fontId="118" fillId="3" borderId="57" xfId="3" applyFont="1" applyFill="1" applyBorder="1" applyAlignment="1">
      <alignment horizontal="center" vertical="center" wrapText="1"/>
    </xf>
    <xf numFmtId="0" fontId="97" fillId="6" borderId="106" xfId="4" applyFont="1" applyFill="1" applyBorder="1" applyAlignment="1">
      <alignment horizontal="center" vertical="center"/>
    </xf>
    <xf numFmtId="0" fontId="97" fillId="6" borderId="74" xfId="4" applyFont="1" applyFill="1" applyBorder="1" applyAlignment="1">
      <alignment horizontal="center" vertical="center"/>
    </xf>
    <xf numFmtId="0" fontId="97" fillId="6" borderId="103" xfId="4" applyFont="1" applyFill="1" applyBorder="1" applyAlignment="1">
      <alignment horizontal="center" vertical="center"/>
    </xf>
    <xf numFmtId="0" fontId="97" fillId="6" borderId="106" xfId="4" applyFont="1" applyFill="1" applyBorder="1" applyAlignment="1">
      <alignment horizontal="center" vertical="center" wrapText="1"/>
    </xf>
    <xf numFmtId="0" fontId="97" fillId="6" borderId="74" xfId="4" applyFont="1" applyFill="1" applyBorder="1" applyAlignment="1">
      <alignment horizontal="center" vertical="center" wrapText="1"/>
    </xf>
    <xf numFmtId="0" fontId="97" fillId="6" borderId="103" xfId="4" applyFont="1" applyFill="1" applyBorder="1" applyAlignment="1">
      <alignment horizontal="center" vertical="center" wrapText="1"/>
    </xf>
    <xf numFmtId="0" fontId="104" fillId="48" borderId="108" xfId="4" applyFont="1" applyFill="1" applyBorder="1" applyAlignment="1">
      <alignment horizontal="center" vertical="center" wrapText="1"/>
    </xf>
    <xf numFmtId="0" fontId="115" fillId="37" borderId="42" xfId="3" applyFont="1" applyFill="1" applyBorder="1" applyAlignment="1">
      <alignment horizontal="center" vertical="center"/>
    </xf>
    <xf numFmtId="0" fontId="115" fillId="37" borderId="11" xfId="3" applyFont="1" applyFill="1" applyBorder="1" applyAlignment="1">
      <alignment horizontal="center" vertical="center"/>
    </xf>
    <xf numFmtId="0" fontId="115" fillId="37" borderId="27" xfId="3" applyFont="1" applyFill="1" applyBorder="1" applyAlignment="1">
      <alignment horizontal="center" vertical="center"/>
    </xf>
    <xf numFmtId="0" fontId="115" fillId="37" borderId="55" xfId="3" applyFont="1" applyFill="1" applyBorder="1" applyAlignment="1">
      <alignment horizontal="center" vertical="center"/>
    </xf>
    <xf numFmtId="0" fontId="115" fillId="37" borderId="56" xfId="3" applyFont="1" applyFill="1" applyBorder="1" applyAlignment="1">
      <alignment horizontal="center" vertical="center"/>
    </xf>
    <xf numFmtId="0" fontId="115" fillId="37" borderId="57" xfId="3" applyFont="1" applyFill="1" applyBorder="1" applyAlignment="1">
      <alignment horizontal="center" vertical="center"/>
    </xf>
    <xf numFmtId="0" fontId="97" fillId="51" borderId="116" xfId="4" applyFont="1" applyFill="1" applyBorder="1" applyAlignment="1">
      <alignment horizontal="center" vertical="center" wrapText="1"/>
    </xf>
    <xf numFmtId="0" fontId="97" fillId="51" borderId="34" xfId="4" applyFont="1" applyFill="1" applyBorder="1" applyAlignment="1">
      <alignment horizontal="center" vertical="center" wrapText="1"/>
    </xf>
    <xf numFmtId="0" fontId="97" fillId="51" borderId="175" xfId="4" applyFont="1" applyFill="1" applyBorder="1" applyAlignment="1">
      <alignment horizontal="center" vertical="center" wrapText="1"/>
    </xf>
    <xf numFmtId="0" fontId="97" fillId="30" borderId="112" xfId="4" applyFont="1" applyFill="1" applyBorder="1" applyAlignment="1">
      <alignment horizontal="center" vertical="center" wrapText="1"/>
    </xf>
    <xf numFmtId="0" fontId="97" fillId="30" borderId="109" xfId="4" applyFont="1" applyFill="1" applyBorder="1" applyAlignment="1">
      <alignment horizontal="center" vertical="center" wrapText="1"/>
    </xf>
    <xf numFmtId="0" fontId="97" fillId="30" borderId="17" xfId="4" applyFont="1" applyFill="1" applyBorder="1" applyAlignment="1">
      <alignment horizontal="center" vertical="center" wrapText="1"/>
    </xf>
    <xf numFmtId="0" fontId="97" fillId="30" borderId="69" xfId="4" applyFont="1" applyFill="1" applyBorder="1" applyAlignment="1">
      <alignment horizontal="center" vertical="center" wrapText="1"/>
    </xf>
    <xf numFmtId="0" fontId="97" fillId="30" borderId="60" xfId="4" applyFont="1" applyFill="1" applyBorder="1" applyAlignment="1">
      <alignment horizontal="center" vertical="center" wrapText="1"/>
    </xf>
    <xf numFmtId="0" fontId="97" fillId="30" borderId="61" xfId="4" applyFont="1" applyFill="1" applyBorder="1" applyAlignment="1">
      <alignment horizontal="center" vertical="center" wrapText="1"/>
    </xf>
    <xf numFmtId="0" fontId="97" fillId="30" borderId="117" xfId="4" applyFont="1" applyFill="1" applyBorder="1" applyAlignment="1">
      <alignment horizontal="center" vertical="center" wrapText="1"/>
    </xf>
    <xf numFmtId="0" fontId="97" fillId="30" borderId="151" xfId="4" applyFont="1" applyFill="1" applyBorder="1" applyAlignment="1">
      <alignment horizontal="center" vertical="center" wrapText="1"/>
    </xf>
    <xf numFmtId="0" fontId="97" fillId="30" borderId="176" xfId="4" applyFont="1" applyFill="1" applyBorder="1" applyAlignment="1">
      <alignment horizontal="center" vertical="center" wrapText="1"/>
    </xf>
    <xf numFmtId="0" fontId="97" fillId="51" borderId="35" xfId="4" applyFont="1" applyFill="1" applyBorder="1" applyAlignment="1">
      <alignment horizontal="center" vertical="center" wrapText="1"/>
    </xf>
    <xf numFmtId="0" fontId="97" fillId="41" borderId="51" xfId="4" applyFont="1" applyFill="1" applyBorder="1" applyAlignment="1">
      <alignment horizontal="center" vertical="center"/>
    </xf>
    <xf numFmtId="0" fontId="97" fillId="41" borderId="67" xfId="4" applyFont="1" applyFill="1" applyBorder="1" applyAlignment="1">
      <alignment horizontal="center" vertical="center"/>
    </xf>
    <xf numFmtId="0" fontId="97" fillId="41" borderId="59" xfId="4" applyFont="1" applyFill="1" applyBorder="1" applyAlignment="1">
      <alignment horizontal="center" vertical="center"/>
    </xf>
    <xf numFmtId="0" fontId="97" fillId="41" borderId="68" xfId="4" applyFont="1" applyFill="1" applyBorder="1" applyAlignment="1">
      <alignment horizontal="center" vertical="center"/>
    </xf>
    <xf numFmtId="0" fontId="97" fillId="34" borderId="26" xfId="4" applyFont="1" applyFill="1" applyBorder="1" applyAlignment="1">
      <alignment horizontal="center" vertical="center"/>
    </xf>
    <xf numFmtId="0" fontId="97" fillId="34" borderId="23" xfId="4" applyFont="1" applyFill="1" applyBorder="1" applyAlignment="1">
      <alignment horizontal="center" vertical="center"/>
    </xf>
    <xf numFmtId="0" fontId="97" fillId="34" borderId="140" xfId="4" applyFont="1" applyFill="1" applyBorder="1" applyAlignment="1">
      <alignment horizontal="center" vertical="center"/>
    </xf>
    <xf numFmtId="0" fontId="109" fillId="48" borderId="114" xfId="4" applyFont="1" applyFill="1" applyBorder="1" applyAlignment="1">
      <alignment horizontal="center" vertical="center" wrapText="1"/>
    </xf>
    <xf numFmtId="0" fontId="109" fillId="48" borderId="115" xfId="4" applyFont="1" applyFill="1" applyBorder="1" applyAlignment="1">
      <alignment horizontal="center" vertical="center" wrapText="1"/>
    </xf>
    <xf numFmtId="0" fontId="109" fillId="48" borderId="52" xfId="4" applyFont="1" applyFill="1" applyBorder="1" applyAlignment="1">
      <alignment horizontal="center" vertical="center" wrapText="1"/>
    </xf>
    <xf numFmtId="0" fontId="104" fillId="3" borderId="0" xfId="3" applyFont="1" applyFill="1" applyAlignment="1">
      <alignment horizontal="center" vertical="center"/>
    </xf>
    <xf numFmtId="0" fontId="108" fillId="49" borderId="25" xfId="3" applyFont="1" applyFill="1" applyBorder="1" applyAlignment="1">
      <alignment horizontal="center" vertical="center" wrapText="1"/>
    </xf>
    <xf numFmtId="0" fontId="108" fillId="49" borderId="0" xfId="3" applyFont="1" applyFill="1" applyAlignment="1">
      <alignment horizontal="center" vertical="center" wrapText="1"/>
    </xf>
    <xf numFmtId="0" fontId="108" fillId="49" borderId="5" xfId="3" applyFont="1" applyFill="1" applyBorder="1" applyAlignment="1">
      <alignment horizontal="center" vertical="center" wrapText="1"/>
    </xf>
    <xf numFmtId="0" fontId="108" fillId="49" borderId="119" xfId="3" applyFont="1" applyFill="1" applyBorder="1" applyAlignment="1">
      <alignment horizontal="center" vertical="center" wrapText="1"/>
    </xf>
    <xf numFmtId="0" fontId="108" fillId="49" borderId="63" xfId="3" applyFont="1" applyFill="1" applyBorder="1" applyAlignment="1">
      <alignment horizontal="center" vertical="center" wrapText="1"/>
    </xf>
    <xf numFmtId="0" fontId="108" fillId="49" borderId="62" xfId="3" applyFont="1" applyFill="1" applyBorder="1" applyAlignment="1">
      <alignment horizontal="center" vertical="center" wrapText="1"/>
    </xf>
    <xf numFmtId="0" fontId="120" fillId="48" borderId="162" xfId="3" applyFont="1" applyFill="1" applyBorder="1" applyAlignment="1">
      <alignment horizontal="center" vertical="center"/>
    </xf>
    <xf numFmtId="0" fontId="120" fillId="48" borderId="173" xfId="3" applyFont="1" applyFill="1" applyBorder="1" applyAlignment="1">
      <alignment horizontal="center" vertical="center"/>
    </xf>
    <xf numFmtId="0" fontId="120" fillId="48" borderId="182" xfId="3" applyFont="1" applyFill="1" applyBorder="1" applyAlignment="1">
      <alignment horizontal="center" vertical="center"/>
    </xf>
    <xf numFmtId="0" fontId="104" fillId="31" borderId="108" xfId="4" applyFont="1" applyFill="1" applyBorder="1" applyAlignment="1">
      <alignment horizontal="center" vertical="center"/>
    </xf>
    <xf numFmtId="0" fontId="104" fillId="31" borderId="52" xfId="4" applyFont="1" applyFill="1" applyBorder="1" applyAlignment="1">
      <alignment horizontal="center" vertical="center"/>
    </xf>
    <xf numFmtId="0" fontId="104" fillId="31" borderId="106" xfId="4" applyFont="1" applyFill="1" applyBorder="1" applyAlignment="1">
      <alignment horizontal="center" vertical="center"/>
    </xf>
    <xf numFmtId="0" fontId="104" fillId="31" borderId="103" xfId="4" applyFont="1" applyFill="1" applyBorder="1" applyAlignment="1">
      <alignment horizontal="center" vertical="center"/>
    </xf>
    <xf numFmtId="0" fontId="21" fillId="55" borderId="55" xfId="4" applyFont="1" applyFill="1" applyBorder="1" applyAlignment="1">
      <alignment horizontal="center" vertical="center" wrapText="1"/>
    </xf>
    <xf numFmtId="0" fontId="21" fillId="55" borderId="56" xfId="4" applyFont="1" applyFill="1" applyBorder="1" applyAlignment="1">
      <alignment horizontal="center" vertical="center" wrapText="1"/>
    </xf>
    <xf numFmtId="0" fontId="21" fillId="55" borderId="57" xfId="4" applyFont="1" applyFill="1" applyBorder="1" applyAlignment="1">
      <alignment horizontal="center" vertical="center" wrapText="1"/>
    </xf>
    <xf numFmtId="0" fontId="91" fillId="55" borderId="6" xfId="3" applyFont="1" applyFill="1" applyBorder="1" applyAlignment="1">
      <alignment horizontal="center" vertical="center"/>
    </xf>
    <xf numFmtId="0" fontId="91" fillId="55" borderId="7" xfId="3" applyFont="1" applyFill="1" applyBorder="1" applyAlignment="1">
      <alignment horizontal="center" vertical="center"/>
    </xf>
    <xf numFmtId="0" fontId="91" fillId="55" borderId="8" xfId="3" applyFont="1" applyFill="1" applyBorder="1" applyAlignment="1">
      <alignment horizontal="center" vertical="center"/>
    </xf>
    <xf numFmtId="0" fontId="109" fillId="48" borderId="6" xfId="4" applyFont="1" applyFill="1" applyBorder="1" applyAlignment="1">
      <alignment horizontal="center" vertical="center" wrapText="1"/>
    </xf>
    <xf numFmtId="0" fontId="109" fillId="48" borderId="7" xfId="4" applyFont="1" applyFill="1" applyBorder="1" applyAlignment="1">
      <alignment horizontal="center" vertical="center" wrapText="1"/>
    </xf>
    <xf numFmtId="0" fontId="109" fillId="48" borderId="8" xfId="4" applyFont="1" applyFill="1" applyBorder="1" applyAlignment="1">
      <alignment horizontal="center" vertical="center" wrapText="1"/>
    </xf>
    <xf numFmtId="0" fontId="109" fillId="48" borderId="42" xfId="4" applyFont="1" applyFill="1" applyBorder="1" applyAlignment="1">
      <alignment horizontal="center" vertical="center" wrapText="1"/>
    </xf>
    <xf numFmtId="0" fontId="109" fillId="48" borderId="11" xfId="4" applyFont="1" applyFill="1" applyBorder="1" applyAlignment="1">
      <alignment horizontal="center" vertical="center" wrapText="1"/>
    </xf>
    <xf numFmtId="0" fontId="109" fillId="48" borderId="27" xfId="4" applyFont="1" applyFill="1" applyBorder="1" applyAlignment="1">
      <alignment horizontal="center" vertical="center" wrapText="1"/>
    </xf>
    <xf numFmtId="0" fontId="107" fillId="56" borderId="42" xfId="3" applyFont="1" applyFill="1" applyBorder="1" applyAlignment="1">
      <alignment horizontal="center" vertical="center"/>
    </xf>
    <xf numFmtId="0" fontId="107" fillId="56" borderId="11" xfId="3" applyFont="1" applyFill="1" applyBorder="1" applyAlignment="1">
      <alignment horizontal="center" vertical="center"/>
    </xf>
    <xf numFmtId="0" fontId="107" fillId="56" borderId="27" xfId="3" applyFont="1" applyFill="1" applyBorder="1" applyAlignment="1">
      <alignment horizontal="center" vertical="center"/>
    </xf>
    <xf numFmtId="0" fontId="110" fillId="57" borderId="149" xfId="3" applyFont="1" applyFill="1" applyBorder="1" applyAlignment="1" applyProtection="1">
      <alignment horizontal="center" vertical="center" textRotation="255"/>
      <protection locked="0"/>
    </xf>
    <xf numFmtId="0" fontId="110" fillId="57" borderId="150" xfId="3" applyFont="1" applyFill="1" applyBorder="1" applyAlignment="1" applyProtection="1">
      <alignment horizontal="center" vertical="center" textRotation="255"/>
      <protection locked="0"/>
    </xf>
    <xf numFmtId="0" fontId="110" fillId="57" borderId="174" xfId="3" applyFont="1" applyFill="1" applyBorder="1" applyAlignment="1" applyProtection="1">
      <alignment horizontal="center" vertical="center" textRotation="255"/>
      <protection locked="0"/>
    </xf>
    <xf numFmtId="0" fontId="97" fillId="30" borderId="35" xfId="4" applyFont="1" applyFill="1" applyBorder="1" applyAlignment="1">
      <alignment horizontal="center" vertical="center" wrapText="1"/>
    </xf>
    <xf numFmtId="0" fontId="97" fillId="30" borderId="34" xfId="4" applyFont="1" applyFill="1" applyBorder="1" applyAlignment="1">
      <alignment horizontal="center" vertical="center" wrapText="1"/>
    </xf>
    <xf numFmtId="0" fontId="97" fillId="30" borderId="175" xfId="4" applyFont="1" applyFill="1" applyBorder="1" applyAlignment="1">
      <alignment horizontal="center" vertical="center" wrapText="1"/>
    </xf>
    <xf numFmtId="0" fontId="103" fillId="46" borderId="6" xfId="4" applyFont="1" applyFill="1" applyBorder="1" applyAlignment="1" applyProtection="1">
      <alignment horizontal="center" vertical="center" wrapText="1"/>
      <protection locked="0"/>
    </xf>
    <xf numFmtId="0" fontId="103" fillId="46" borderId="7" xfId="4" applyFont="1" applyFill="1" applyBorder="1" applyAlignment="1" applyProtection="1">
      <alignment horizontal="center" vertical="center" wrapText="1"/>
      <protection locked="0"/>
    </xf>
    <xf numFmtId="0" fontId="103" fillId="46" borderId="8" xfId="4" applyFont="1" applyFill="1" applyBorder="1" applyAlignment="1" applyProtection="1">
      <alignment horizontal="center" vertical="center" wrapText="1"/>
      <protection locked="0"/>
    </xf>
    <xf numFmtId="0" fontId="104" fillId="49" borderId="42" xfId="3" applyFont="1" applyFill="1" applyBorder="1" applyAlignment="1">
      <alignment horizontal="center" vertical="center"/>
    </xf>
    <xf numFmtId="0" fontId="104" fillId="49" borderId="11" xfId="3" applyFont="1" applyFill="1" applyBorder="1" applyAlignment="1">
      <alignment horizontal="center" vertical="center"/>
    </xf>
    <xf numFmtId="0" fontId="104" fillId="49" borderId="27" xfId="3" applyFont="1" applyFill="1" applyBorder="1" applyAlignment="1">
      <alignment horizontal="center" vertical="center"/>
    </xf>
    <xf numFmtId="0" fontId="104" fillId="3" borderId="11" xfId="3" applyFont="1" applyFill="1" applyBorder="1" applyAlignment="1">
      <alignment horizontal="center" vertical="center"/>
    </xf>
    <xf numFmtId="0" fontId="104" fillId="49" borderId="6" xfId="3" applyFont="1" applyFill="1" applyBorder="1" applyAlignment="1">
      <alignment horizontal="center" vertical="center"/>
    </xf>
    <xf numFmtId="0" fontId="104" fillId="49" borderId="7" xfId="3" applyFont="1" applyFill="1" applyBorder="1" applyAlignment="1">
      <alignment horizontal="center" vertical="center"/>
    </xf>
    <xf numFmtId="0" fontId="104" fillId="49" borderId="8" xfId="3" applyFont="1" applyFill="1" applyBorder="1" applyAlignment="1">
      <alignment horizontal="center" vertical="center"/>
    </xf>
    <xf numFmtId="0" fontId="106" fillId="35" borderId="42" xfId="4" applyFont="1" applyFill="1" applyBorder="1" applyAlignment="1">
      <alignment horizontal="center" vertical="center" wrapText="1"/>
    </xf>
    <xf numFmtId="0" fontId="106" fillId="35" borderId="11" xfId="4" applyFont="1" applyFill="1" applyBorder="1" applyAlignment="1">
      <alignment horizontal="center" vertical="center" wrapText="1"/>
    </xf>
    <xf numFmtId="0" fontId="106" fillId="35" borderId="27" xfId="4" applyFont="1" applyFill="1" applyBorder="1" applyAlignment="1">
      <alignment horizontal="center" vertical="center" wrapText="1"/>
    </xf>
    <xf numFmtId="0" fontId="106" fillId="35" borderId="25" xfId="4" applyFont="1" applyFill="1" applyBorder="1" applyAlignment="1">
      <alignment horizontal="center" vertical="center" wrapText="1"/>
    </xf>
    <xf numFmtId="0" fontId="106" fillId="35" borderId="0" xfId="4" applyFont="1" applyFill="1" applyAlignment="1">
      <alignment horizontal="center" vertical="center" wrapText="1"/>
    </xf>
    <xf numFmtId="0" fontId="106" fillId="35" borderId="5" xfId="4" applyFont="1" applyFill="1" applyBorder="1" applyAlignment="1">
      <alignment horizontal="center" vertical="center" wrapText="1"/>
    </xf>
    <xf numFmtId="0" fontId="106" fillId="35" borderId="55" xfId="4" applyFont="1" applyFill="1" applyBorder="1" applyAlignment="1">
      <alignment horizontal="center" vertical="center" wrapText="1"/>
    </xf>
    <xf numFmtId="0" fontId="106" fillId="35" borderId="56" xfId="4" applyFont="1" applyFill="1" applyBorder="1" applyAlignment="1">
      <alignment horizontal="center" vertical="center" wrapText="1"/>
    </xf>
    <xf numFmtId="0" fontId="106" fillId="35" borderId="57" xfId="4" applyFont="1" applyFill="1" applyBorder="1" applyAlignment="1">
      <alignment horizontal="center" vertical="center" wrapText="1"/>
    </xf>
    <xf numFmtId="0" fontId="107" fillId="34" borderId="55" xfId="3" applyFont="1" applyFill="1" applyBorder="1" applyAlignment="1">
      <alignment horizontal="center" vertical="center"/>
    </xf>
    <xf numFmtId="0" fontId="107" fillId="34" borderId="56" xfId="3" applyFont="1" applyFill="1" applyBorder="1" applyAlignment="1">
      <alignment horizontal="center" vertical="center"/>
    </xf>
    <xf numFmtId="0" fontId="107" fillId="34" borderId="57" xfId="3" applyFont="1" applyFill="1" applyBorder="1" applyAlignment="1">
      <alignment horizontal="center" vertical="center"/>
    </xf>
    <xf numFmtId="0" fontId="97" fillId="36" borderId="25" xfId="4" applyFont="1" applyFill="1" applyBorder="1" applyAlignment="1">
      <alignment horizontal="center" vertical="center" wrapText="1"/>
    </xf>
    <xf numFmtId="0" fontId="97" fillId="36" borderId="0" xfId="4" applyFont="1" applyFill="1" applyAlignment="1">
      <alignment horizontal="center" vertical="center" wrapText="1"/>
    </xf>
    <xf numFmtId="0" fontId="97" fillId="36" borderId="5" xfId="4" applyFont="1" applyFill="1" applyBorder="1" applyAlignment="1">
      <alignment horizontal="center" vertical="center" wrapText="1"/>
    </xf>
    <xf numFmtId="0" fontId="111" fillId="48" borderId="42" xfId="3" applyFont="1" applyFill="1" applyBorder="1" applyAlignment="1">
      <alignment horizontal="center" vertical="center"/>
    </xf>
    <xf numFmtId="0" fontId="111" fillId="48" borderId="11" xfId="3" applyFont="1" applyFill="1" applyBorder="1" applyAlignment="1">
      <alignment horizontal="center" vertical="center"/>
    </xf>
    <xf numFmtId="0" fontId="111" fillId="48" borderId="27" xfId="3" applyFont="1" applyFill="1" applyBorder="1" applyAlignment="1">
      <alignment horizontal="center" vertical="center"/>
    </xf>
    <xf numFmtId="0" fontId="111" fillId="48" borderId="55" xfId="3" applyFont="1" applyFill="1" applyBorder="1" applyAlignment="1">
      <alignment horizontal="center" vertical="center"/>
    </xf>
    <xf numFmtId="0" fontId="111" fillId="48" borderId="56" xfId="3" applyFont="1" applyFill="1" applyBorder="1" applyAlignment="1">
      <alignment horizontal="center" vertical="center"/>
    </xf>
    <xf numFmtId="0" fontId="111" fillId="48" borderId="57" xfId="3" applyFont="1" applyFill="1" applyBorder="1" applyAlignment="1">
      <alignment horizontal="center" vertical="center"/>
    </xf>
    <xf numFmtId="0" fontId="112" fillId="3" borderId="0" xfId="3" applyFont="1" applyFill="1" applyAlignment="1">
      <alignment horizontal="center" vertical="center"/>
    </xf>
    <xf numFmtId="0" fontId="113" fillId="48" borderId="42" xfId="3" applyFont="1" applyFill="1" applyBorder="1" applyAlignment="1">
      <alignment horizontal="center" vertical="center"/>
    </xf>
    <xf numFmtId="0" fontId="113" fillId="48" borderId="11" xfId="3" applyFont="1" applyFill="1" applyBorder="1" applyAlignment="1">
      <alignment horizontal="center" vertical="center"/>
    </xf>
    <xf numFmtId="0" fontId="113" fillId="48" borderId="27" xfId="3" applyFont="1" applyFill="1" applyBorder="1" applyAlignment="1">
      <alignment horizontal="center" vertical="center"/>
    </xf>
    <xf numFmtId="0" fontId="113" fillId="48" borderId="25" xfId="3" applyFont="1" applyFill="1" applyBorder="1" applyAlignment="1">
      <alignment horizontal="center" vertical="center"/>
    </xf>
    <xf numFmtId="0" fontId="113" fillId="48" borderId="0" xfId="3" applyFont="1" applyFill="1" applyAlignment="1">
      <alignment horizontal="center" vertical="center"/>
    </xf>
    <xf numFmtId="0" fontId="113" fillId="48" borderId="5" xfId="3" applyFont="1" applyFill="1" applyBorder="1" applyAlignment="1">
      <alignment horizontal="center" vertical="center"/>
    </xf>
    <xf numFmtId="0" fontId="97" fillId="51" borderId="110" xfId="4" applyFont="1" applyFill="1" applyBorder="1" applyAlignment="1">
      <alignment horizontal="center" vertical="center"/>
    </xf>
    <xf numFmtId="0" fontId="97" fillId="51" borderId="53" xfId="4" applyFont="1" applyFill="1" applyBorder="1" applyAlignment="1">
      <alignment horizontal="center" vertical="center"/>
    </xf>
    <xf numFmtId="0" fontId="97" fillId="51" borderId="13" xfId="4" applyFont="1" applyFill="1" applyBorder="1" applyAlignment="1">
      <alignment horizontal="center" vertical="center"/>
    </xf>
    <xf numFmtId="0" fontId="97" fillId="6" borderId="42" xfId="4" applyFont="1" applyFill="1" applyBorder="1" applyAlignment="1">
      <alignment horizontal="center" vertical="center" wrapText="1"/>
    </xf>
    <xf numFmtId="0" fontId="97" fillId="6" borderId="67" xfId="4" applyFont="1" applyFill="1" applyBorder="1" applyAlignment="1">
      <alignment horizontal="center" vertical="center" wrapText="1"/>
    </xf>
    <xf numFmtId="0" fontId="97" fillId="6" borderId="119" xfId="4" applyFont="1" applyFill="1" applyBorder="1" applyAlignment="1">
      <alignment horizontal="center" vertical="center" wrapText="1"/>
    </xf>
    <xf numFmtId="0" fontId="97" fillId="6" borderId="68" xfId="4" applyFont="1" applyFill="1" applyBorder="1" applyAlignment="1">
      <alignment horizontal="center" vertical="center" wrapText="1"/>
    </xf>
    <xf numFmtId="0" fontId="97" fillId="6" borderId="51" xfId="4" applyFont="1" applyFill="1" applyBorder="1" applyAlignment="1">
      <alignment horizontal="center" vertical="center" wrapText="1"/>
    </xf>
    <xf numFmtId="0" fontId="97" fillId="6" borderId="59" xfId="4" applyFont="1" applyFill="1" applyBorder="1" applyAlignment="1">
      <alignment horizontal="center" vertical="center" wrapText="1"/>
    </xf>
    <xf numFmtId="0" fontId="97" fillId="50" borderId="114" xfId="4" applyFont="1" applyFill="1" applyBorder="1" applyAlignment="1">
      <alignment horizontal="center" vertical="center" wrapText="1"/>
    </xf>
    <xf numFmtId="0" fontId="97" fillId="50" borderId="125" xfId="4" applyFont="1" applyFill="1" applyBorder="1" applyAlignment="1">
      <alignment horizontal="center" vertical="center"/>
    </xf>
    <xf numFmtId="0" fontId="97" fillId="50" borderId="151" xfId="4" applyFont="1" applyFill="1" applyBorder="1" applyAlignment="1">
      <alignment horizontal="center" vertical="center"/>
    </xf>
    <xf numFmtId="0" fontId="97" fillId="50" borderId="176" xfId="4" applyFont="1" applyFill="1" applyBorder="1" applyAlignment="1">
      <alignment horizontal="center" vertical="center"/>
    </xf>
    <xf numFmtId="0" fontId="104" fillId="49" borderId="0" xfId="3" applyFont="1" applyFill="1" applyAlignment="1">
      <alignment horizontal="center" vertical="center"/>
    </xf>
    <xf numFmtId="0" fontId="104" fillId="49" borderId="5" xfId="3" applyFont="1" applyFill="1" applyBorder="1" applyAlignment="1">
      <alignment horizontal="center" vertical="center"/>
    </xf>
    <xf numFmtId="0" fontId="104" fillId="49" borderId="63" xfId="3" applyFont="1" applyFill="1" applyBorder="1" applyAlignment="1">
      <alignment horizontal="center" vertical="center"/>
    </xf>
    <xf numFmtId="0" fontId="104" fillId="49" borderId="62" xfId="3" applyFont="1" applyFill="1" applyBorder="1" applyAlignment="1">
      <alignment horizontal="center" vertical="center"/>
    </xf>
    <xf numFmtId="0" fontId="104" fillId="31" borderId="114" xfId="4" applyFont="1" applyFill="1" applyBorder="1" applyAlignment="1">
      <alignment horizontal="center" vertical="center" wrapText="1"/>
    </xf>
    <xf numFmtId="0" fontId="104" fillId="31" borderId="115" xfId="4" applyFont="1" applyFill="1" applyBorder="1" applyAlignment="1">
      <alignment horizontal="center" vertical="center" wrapText="1"/>
    </xf>
    <xf numFmtId="0" fontId="97" fillId="34" borderId="114" xfId="4" applyFont="1" applyFill="1" applyBorder="1" applyAlignment="1">
      <alignment horizontal="center" vertical="center" wrapText="1"/>
    </xf>
    <xf numFmtId="0" fontId="97" fillId="34" borderId="115" xfId="4" applyFont="1" applyFill="1" applyBorder="1" applyAlignment="1">
      <alignment horizontal="center" vertical="center" wrapText="1"/>
    </xf>
    <xf numFmtId="0" fontId="97" fillId="34" borderId="52" xfId="4" applyFont="1" applyFill="1" applyBorder="1" applyAlignment="1">
      <alignment horizontal="center" vertical="center" wrapText="1"/>
    </xf>
    <xf numFmtId="0" fontId="97" fillId="59" borderId="125" xfId="4" applyFont="1" applyFill="1" applyBorder="1" applyAlignment="1">
      <alignment horizontal="center" vertical="center" wrapText="1"/>
    </xf>
    <xf numFmtId="0" fontId="97" fillId="59" borderId="151" xfId="4" applyFont="1" applyFill="1" applyBorder="1" applyAlignment="1">
      <alignment horizontal="center" vertical="center" wrapText="1"/>
    </xf>
    <xf numFmtId="0" fontId="97" fillId="59" borderId="176" xfId="4" applyFont="1" applyFill="1" applyBorder="1" applyAlignment="1">
      <alignment horizontal="center" vertical="center" wrapText="1"/>
    </xf>
    <xf numFmtId="0" fontId="62" fillId="41" borderId="141" xfId="4" applyFont="1" applyFill="1" applyBorder="1" applyAlignment="1" applyProtection="1">
      <alignment horizontal="left" vertical="center" wrapText="1"/>
      <protection locked="0"/>
    </xf>
    <xf numFmtId="0" fontId="62" fillId="41" borderId="127" xfId="4" applyFont="1" applyFill="1" applyBorder="1" applyAlignment="1" applyProtection="1">
      <alignment horizontal="left" vertical="center" wrapText="1"/>
      <protection locked="0"/>
    </xf>
    <xf numFmtId="0" fontId="62" fillId="41" borderId="142" xfId="4" applyFont="1" applyFill="1" applyBorder="1" applyAlignment="1" applyProtection="1">
      <alignment horizontal="left" vertical="center" wrapText="1"/>
      <protection locked="0"/>
    </xf>
    <xf numFmtId="0" fontId="36" fillId="41" borderId="0" xfId="4" applyFont="1" applyFill="1" applyAlignment="1" applyProtection="1">
      <alignment horizontal="center" vertical="center" wrapText="1"/>
      <protection locked="0"/>
    </xf>
    <xf numFmtId="0" fontId="97" fillId="3" borderId="0" xfId="4" applyFont="1" applyFill="1" applyAlignment="1" applyProtection="1">
      <alignment horizontal="center" vertical="center" wrapText="1"/>
      <protection locked="0"/>
    </xf>
    <xf numFmtId="0" fontId="97" fillId="3" borderId="129" xfId="4" applyFont="1" applyFill="1" applyBorder="1" applyAlignment="1" applyProtection="1">
      <alignment horizontal="center" vertical="center" wrapText="1"/>
      <protection locked="0"/>
    </xf>
    <xf numFmtId="0" fontId="102" fillId="46" borderId="6" xfId="4" applyFont="1" applyFill="1" applyBorder="1" applyAlignment="1" applyProtection="1">
      <alignment horizontal="center" vertical="center" wrapText="1"/>
      <protection locked="0"/>
    </xf>
    <xf numFmtId="0" fontId="102" fillId="46" borderId="7" xfId="4" applyFont="1" applyFill="1" applyBorder="1" applyAlignment="1" applyProtection="1">
      <alignment horizontal="center" vertical="center" wrapText="1"/>
      <protection locked="0"/>
    </xf>
    <xf numFmtId="0" fontId="102" fillId="46" borderId="8" xfId="4" applyFont="1" applyFill="1" applyBorder="1" applyAlignment="1" applyProtection="1">
      <alignment horizontal="center" vertical="center" wrapText="1"/>
      <protection locked="0"/>
    </xf>
    <xf numFmtId="0" fontId="62" fillId="34" borderId="128" xfId="3" applyFont="1" applyFill="1" applyBorder="1" applyAlignment="1" applyProtection="1">
      <alignment horizontal="left" vertical="center" wrapText="1"/>
      <protection locked="0"/>
    </xf>
    <xf numFmtId="0" fontId="62" fillId="34" borderId="129" xfId="3" applyFont="1" applyFill="1" applyBorder="1" applyAlignment="1" applyProtection="1">
      <alignment horizontal="left" vertical="center" wrapText="1"/>
      <protection locked="0"/>
    </xf>
    <xf numFmtId="0" fontId="62" fillId="34" borderId="130" xfId="3" applyFont="1" applyFill="1" applyBorder="1" applyAlignment="1" applyProtection="1">
      <alignment horizontal="left" vertical="center" wrapText="1"/>
      <protection locked="0"/>
    </xf>
    <xf numFmtId="0" fontId="99" fillId="34" borderId="128" xfId="3" applyFont="1" applyFill="1" applyBorder="1" applyAlignment="1" applyProtection="1">
      <alignment horizontal="center" vertical="center" wrapText="1"/>
      <protection locked="0"/>
    </xf>
    <xf numFmtId="0" fontId="99" fillId="34" borderId="129" xfId="3" applyFont="1" applyFill="1" applyBorder="1" applyAlignment="1" applyProtection="1">
      <alignment horizontal="center" vertical="center" wrapText="1"/>
      <protection locked="0"/>
    </xf>
    <xf numFmtId="0" fontId="62" fillId="41" borderId="135" xfId="4" applyFont="1" applyFill="1" applyBorder="1" applyAlignment="1" applyProtection="1">
      <alignment horizontal="left" vertical="center" wrapText="1"/>
      <protection locked="0"/>
    </xf>
    <xf numFmtId="0" fontId="62" fillId="41" borderId="0" xfId="4" applyFont="1" applyFill="1" applyAlignment="1" applyProtection="1">
      <alignment horizontal="left" vertical="center" wrapText="1"/>
      <protection locked="0"/>
    </xf>
    <xf numFmtId="0" fontId="62" fillId="41" borderId="136" xfId="4" applyFont="1" applyFill="1" applyBorder="1" applyAlignment="1" applyProtection="1">
      <alignment horizontal="left" vertical="center" wrapText="1"/>
      <protection locked="0"/>
    </xf>
    <xf numFmtId="0" fontId="62" fillId="41" borderId="0" xfId="4" applyFont="1" applyFill="1" applyAlignment="1" applyProtection="1">
      <alignment horizontal="center" vertical="center" wrapText="1"/>
      <protection locked="0"/>
    </xf>
    <xf numFmtId="0" fontId="62" fillId="34" borderId="135" xfId="4" applyFont="1" applyFill="1" applyBorder="1" applyAlignment="1" applyProtection="1">
      <alignment horizontal="left" vertical="center" wrapText="1"/>
      <protection locked="0"/>
    </xf>
    <xf numFmtId="0" fontId="62" fillId="34" borderId="0" xfId="4" applyFont="1" applyFill="1" applyAlignment="1" applyProtection="1">
      <alignment horizontal="left" vertical="center" wrapText="1"/>
      <protection locked="0"/>
    </xf>
    <xf numFmtId="0" fontId="62" fillId="34" borderId="136" xfId="4" applyFont="1" applyFill="1" applyBorder="1" applyAlignment="1" applyProtection="1">
      <alignment horizontal="left" vertical="center" wrapText="1"/>
      <protection locked="0"/>
    </xf>
    <xf numFmtId="0" fontId="36" fillId="34" borderId="135" xfId="4" applyFont="1" applyFill="1" applyBorder="1" applyAlignment="1" applyProtection="1">
      <alignment horizontal="center" vertical="center" wrapText="1"/>
      <protection locked="0"/>
    </xf>
    <xf numFmtId="0" fontId="36" fillId="34" borderId="0" xfId="4" applyFont="1" applyFill="1" applyAlignment="1" applyProtection="1">
      <alignment horizontal="center" vertical="center" wrapText="1"/>
      <protection locked="0"/>
    </xf>
    <xf numFmtId="0" fontId="36" fillId="34" borderId="148" xfId="4" applyFont="1" applyFill="1" applyBorder="1" applyAlignment="1" applyProtection="1">
      <alignment horizontal="center" vertical="center" wrapText="1"/>
      <protection locked="0"/>
    </xf>
    <xf numFmtId="0" fontId="34" fillId="45" borderId="22" xfId="3" applyFont="1" applyFill="1" applyBorder="1" applyAlignment="1">
      <alignment horizontal="center" vertical="center" wrapText="1"/>
    </xf>
    <xf numFmtId="0" fontId="34" fillId="45" borderId="140" xfId="3" applyFont="1" applyFill="1" applyBorder="1" applyAlignment="1">
      <alignment horizontal="center" vertical="center" wrapText="1"/>
    </xf>
    <xf numFmtId="0" fontId="37" fillId="53" borderId="26" xfId="3" applyFont="1" applyFill="1" applyBorder="1" applyAlignment="1">
      <alignment horizontal="center" vertical="center" wrapText="1"/>
    </xf>
    <xf numFmtId="0" fontId="37" fillId="53" borderId="23" xfId="3" applyFont="1" applyFill="1" applyBorder="1" applyAlignment="1">
      <alignment horizontal="center" vertical="center" wrapText="1"/>
    </xf>
    <xf numFmtId="0" fontId="37" fillId="53" borderId="140" xfId="3" applyFont="1" applyFill="1" applyBorder="1" applyAlignment="1">
      <alignment horizontal="center" vertical="center" wrapText="1"/>
    </xf>
    <xf numFmtId="0" fontId="93" fillId="0" borderId="51" xfId="3" applyFont="1" applyBorder="1" applyAlignment="1">
      <alignment horizontal="center" vertical="center"/>
    </xf>
    <xf numFmtId="0" fontId="93" fillId="0" borderId="11" xfId="3" applyFont="1" applyBorder="1" applyAlignment="1">
      <alignment horizontal="center" vertical="center"/>
    </xf>
    <xf numFmtId="0" fontId="93" fillId="0" borderId="27" xfId="3" applyFont="1" applyBorder="1" applyAlignment="1">
      <alignment horizontal="center" vertical="center"/>
    </xf>
    <xf numFmtId="0" fontId="93" fillId="0" borderId="17" xfId="3" applyFont="1" applyBorder="1" applyAlignment="1">
      <alignment horizontal="center" vertical="center"/>
    </xf>
    <xf numFmtId="0" fontId="93" fillId="0" borderId="0" xfId="3" applyFont="1" applyAlignment="1">
      <alignment horizontal="center" vertical="center"/>
    </xf>
    <xf numFmtId="0" fontId="93" fillId="0" borderId="5" xfId="3" applyFont="1" applyBorder="1" applyAlignment="1">
      <alignment horizontal="center" vertical="center"/>
    </xf>
    <xf numFmtId="0" fontId="93" fillId="0" borderId="60" xfId="3" applyFont="1" applyBorder="1" applyAlignment="1">
      <alignment horizontal="center" vertical="center"/>
    </xf>
    <xf numFmtId="0" fontId="93" fillId="0" borderId="56" xfId="3" applyFont="1" applyBorder="1" applyAlignment="1">
      <alignment horizontal="center" vertical="center"/>
    </xf>
    <xf numFmtId="0" fontId="93" fillId="0" borderId="57" xfId="3" applyFont="1" applyBorder="1" applyAlignment="1">
      <alignment horizontal="center" vertical="center"/>
    </xf>
    <xf numFmtId="0" fontId="37" fillId="34" borderId="144" xfId="3" applyFont="1" applyFill="1" applyBorder="1" applyAlignment="1">
      <alignment horizontal="left" vertical="center"/>
    </xf>
    <xf numFmtId="14" fontId="65" fillId="3" borderId="144" xfId="3" applyNumberFormat="1" applyFont="1" applyFill="1" applyBorder="1" applyAlignment="1">
      <alignment horizontal="center" vertical="center" wrapText="1"/>
    </xf>
    <xf numFmtId="0" fontId="65" fillId="3" borderId="144" xfId="3" applyFont="1" applyFill="1" applyBorder="1" applyAlignment="1">
      <alignment horizontal="center" vertical="center" wrapText="1"/>
    </xf>
    <xf numFmtId="0" fontId="65" fillId="3" borderId="145" xfId="3" applyFont="1" applyFill="1" applyBorder="1" applyAlignment="1">
      <alignment horizontal="center" vertical="center" wrapText="1"/>
    </xf>
    <xf numFmtId="0" fontId="34" fillId="45" borderId="126" xfId="3" applyFont="1" applyFill="1" applyBorder="1" applyAlignment="1">
      <alignment horizontal="center" vertical="center" wrapText="1"/>
    </xf>
    <xf numFmtId="0" fontId="34" fillId="45" borderId="103" xfId="3" applyFont="1" applyFill="1" applyBorder="1" applyAlignment="1">
      <alignment horizontal="center" vertical="center" wrapText="1"/>
    </xf>
    <xf numFmtId="0" fontId="37" fillId="53" borderId="106" xfId="3" applyFont="1" applyFill="1" applyBorder="1" applyAlignment="1">
      <alignment horizontal="center" vertical="center" wrapText="1"/>
    </xf>
    <xf numFmtId="0" fontId="37" fillId="53" borderId="74" xfId="3" applyFont="1" applyFill="1" applyBorder="1" applyAlignment="1">
      <alignment horizontal="center" vertical="center" wrapText="1"/>
    </xf>
    <xf numFmtId="0" fontId="37" fillId="53" borderId="103" xfId="3" applyFont="1" applyFill="1" applyBorder="1" applyAlignment="1">
      <alignment horizontal="center" vertical="center" wrapText="1"/>
    </xf>
    <xf numFmtId="0" fontId="34" fillId="45" borderId="118" xfId="3" applyFont="1" applyFill="1" applyBorder="1" applyAlignment="1">
      <alignment horizontal="center" vertical="center" wrapText="1"/>
    </xf>
    <xf numFmtId="0" fontId="34" fillId="45" borderId="109" xfId="3" applyFont="1" applyFill="1" applyBorder="1" applyAlignment="1">
      <alignment horizontal="center" vertical="center" wrapText="1"/>
    </xf>
    <xf numFmtId="0" fontId="34" fillId="45" borderId="25" xfId="3" applyFont="1" applyFill="1" applyBorder="1" applyAlignment="1">
      <alignment horizontal="center" vertical="center" wrapText="1"/>
    </xf>
    <xf numFmtId="0" fontId="34" fillId="45" borderId="69" xfId="3" applyFont="1" applyFill="1" applyBorder="1" applyAlignment="1">
      <alignment horizontal="center" vertical="center" wrapText="1"/>
    </xf>
    <xf numFmtId="0" fontId="34" fillId="45" borderId="55" xfId="3" applyFont="1" applyFill="1" applyBorder="1" applyAlignment="1">
      <alignment horizontal="center" vertical="center" wrapText="1"/>
    </xf>
    <xf numFmtId="0" fontId="34" fillId="45" borderId="61" xfId="3" applyFont="1" applyFill="1" applyBorder="1" applyAlignment="1">
      <alignment horizontal="center" vertical="center" wrapText="1"/>
    </xf>
    <xf numFmtId="0" fontId="37" fillId="53" borderId="112" xfId="3" applyFont="1" applyFill="1" applyBorder="1" applyAlignment="1">
      <alignment horizontal="center" vertical="center" wrapText="1"/>
    </xf>
    <xf numFmtId="0" fontId="37" fillId="53" borderId="111" xfId="3" applyFont="1" applyFill="1" applyBorder="1" applyAlignment="1">
      <alignment horizontal="center" vertical="center" wrapText="1"/>
    </xf>
    <xf numFmtId="0" fontId="37" fillId="53" borderId="109" xfId="3" applyFont="1" applyFill="1" applyBorder="1" applyAlignment="1">
      <alignment horizontal="center" vertical="center" wrapText="1"/>
    </xf>
    <xf numFmtId="0" fontId="37" fillId="53" borderId="17" xfId="3" applyFont="1" applyFill="1" applyBorder="1" applyAlignment="1">
      <alignment horizontal="center" vertical="center" wrapText="1"/>
    </xf>
    <xf numFmtId="0" fontId="37" fillId="53" borderId="0" xfId="3" applyFont="1" applyFill="1" applyAlignment="1">
      <alignment horizontal="center" vertical="center" wrapText="1"/>
    </xf>
    <xf numFmtId="0" fontId="37" fillId="53" borderId="69" xfId="3" applyFont="1" applyFill="1" applyBorder="1" applyAlignment="1">
      <alignment horizontal="center" vertical="center" wrapText="1"/>
    </xf>
    <xf numFmtId="0" fontId="37" fillId="53" borderId="60" xfId="3" applyFont="1" applyFill="1" applyBorder="1" applyAlignment="1">
      <alignment horizontal="center" vertical="center" wrapText="1"/>
    </xf>
    <xf numFmtId="0" fontId="37" fillId="53" borderId="56" xfId="3" applyFont="1" applyFill="1" applyBorder="1" applyAlignment="1">
      <alignment horizontal="center" vertical="center" wrapText="1"/>
    </xf>
    <xf numFmtId="0" fontId="37" fillId="53" borderId="61" xfId="3" applyFont="1" applyFill="1" applyBorder="1" applyAlignment="1">
      <alignment horizontal="center" vertical="center" wrapText="1"/>
    </xf>
    <xf numFmtId="0" fontId="93" fillId="0" borderId="128" xfId="3" applyFont="1" applyBorder="1" applyAlignment="1">
      <alignment horizontal="center"/>
    </xf>
    <xf numFmtId="0" fontId="93" fillId="0" borderId="129" xfId="3" applyFont="1" applyBorder="1" applyAlignment="1">
      <alignment horizontal="center"/>
    </xf>
    <xf numFmtId="0" fontId="93" fillId="0" borderId="135" xfId="3" applyFont="1" applyBorder="1" applyAlignment="1">
      <alignment horizontal="center"/>
    </xf>
    <xf numFmtId="0" fontId="93" fillId="0" borderId="0" xfId="3" applyFont="1" applyAlignment="1">
      <alignment horizontal="center"/>
    </xf>
    <xf numFmtId="0" fontId="93" fillId="0" borderId="141" xfId="3" applyFont="1" applyBorder="1" applyAlignment="1">
      <alignment horizontal="center"/>
    </xf>
    <xf numFmtId="0" fontId="93" fillId="0" borderId="127" xfId="3" applyFont="1" applyBorder="1" applyAlignment="1">
      <alignment horizontal="center"/>
    </xf>
    <xf numFmtId="0" fontId="94" fillId="0" borderId="130" xfId="3" applyFont="1" applyBorder="1" applyAlignment="1">
      <alignment horizontal="center" vertical="center"/>
    </xf>
    <xf numFmtId="0" fontId="94" fillId="0" borderId="136" xfId="3" applyFont="1" applyBorder="1" applyAlignment="1">
      <alignment horizontal="center" vertical="center"/>
    </xf>
    <xf numFmtId="0" fontId="94" fillId="0" borderId="142" xfId="3" applyFont="1" applyBorder="1" applyAlignment="1">
      <alignment horizontal="center" vertical="center"/>
    </xf>
    <xf numFmtId="0" fontId="65" fillId="41" borderId="128" xfId="3" applyFont="1" applyFill="1" applyBorder="1" applyAlignment="1">
      <alignment horizontal="center" vertical="center" wrapText="1"/>
    </xf>
    <xf numFmtId="0" fontId="65" fillId="41" borderId="129" xfId="3" applyFont="1" applyFill="1" applyBorder="1" applyAlignment="1">
      <alignment horizontal="center" vertical="center" wrapText="1"/>
    </xf>
    <xf numFmtId="0" fontId="65" fillId="41" borderId="131" xfId="3" applyFont="1" applyFill="1" applyBorder="1" applyAlignment="1">
      <alignment horizontal="center" vertical="center" wrapText="1"/>
    </xf>
    <xf numFmtId="0" fontId="65" fillId="41" borderId="135" xfId="3" applyFont="1" applyFill="1" applyBorder="1" applyAlignment="1">
      <alignment horizontal="center" vertical="center" wrapText="1"/>
    </xf>
    <xf numFmtId="0" fontId="65" fillId="41" borderId="0" xfId="3" applyFont="1" applyFill="1" applyAlignment="1">
      <alignment horizontal="center" vertical="center" wrapText="1"/>
    </xf>
    <xf numFmtId="0" fontId="65" fillId="41" borderId="137" xfId="3" applyFont="1" applyFill="1" applyBorder="1" applyAlignment="1">
      <alignment horizontal="center" vertical="center" wrapText="1"/>
    </xf>
    <xf numFmtId="0" fontId="65" fillId="41" borderId="141" xfId="3" applyFont="1" applyFill="1" applyBorder="1" applyAlignment="1">
      <alignment horizontal="center" vertical="center" wrapText="1"/>
    </xf>
    <xf numFmtId="0" fontId="65" fillId="41" borderId="127" xfId="3" applyFont="1" applyFill="1" applyBorder="1" applyAlignment="1">
      <alignment horizontal="center" vertical="center" wrapText="1"/>
    </xf>
    <xf numFmtId="0" fontId="65" fillId="41" borderId="143" xfId="3" applyFont="1" applyFill="1" applyBorder="1" applyAlignment="1">
      <alignment horizontal="center" vertical="center" wrapText="1"/>
    </xf>
    <xf numFmtId="0" fontId="37" fillId="34" borderId="132" xfId="3" applyFont="1" applyFill="1" applyBorder="1" applyAlignment="1">
      <alignment horizontal="left" vertical="center" wrapText="1"/>
    </xf>
    <xf numFmtId="0" fontId="65" fillId="3" borderId="133" xfId="3" applyFont="1" applyFill="1" applyBorder="1" applyAlignment="1">
      <alignment horizontal="center" vertical="center" wrapText="1"/>
    </xf>
    <xf numFmtId="0" fontId="65" fillId="3" borderId="134" xfId="3" applyFont="1" applyFill="1" applyBorder="1" applyAlignment="1">
      <alignment horizontal="center" vertical="center" wrapText="1"/>
    </xf>
    <xf numFmtId="0" fontId="37" fillId="34" borderId="138" xfId="3" applyFont="1" applyFill="1" applyBorder="1" applyAlignment="1">
      <alignment horizontal="left" vertical="center"/>
    </xf>
    <xf numFmtId="0" fontId="65" fillId="3" borderId="138" xfId="3" applyFont="1" applyFill="1" applyBorder="1" applyAlignment="1">
      <alignment horizontal="center" vertical="center" wrapText="1"/>
    </xf>
    <xf numFmtId="0" fontId="65" fillId="3" borderId="139" xfId="3" applyFont="1" applyFill="1" applyBorder="1" applyAlignment="1">
      <alignment horizontal="center" vertical="center" wrapText="1"/>
    </xf>
  </cellXfs>
  <cellStyles count="6">
    <cellStyle name="Normal" xfId="0" builtinId="0"/>
    <cellStyle name="Normal 10" xfId="3" xr:uid="{00000000-0005-0000-0000-000001000000}"/>
    <cellStyle name="Normal 2" xfId="1" xr:uid="{00000000-0005-0000-0000-000002000000}"/>
    <cellStyle name="Normal 2 3" xfId="4" xr:uid="{00000000-0005-0000-0000-000003000000}"/>
    <cellStyle name="Normal 3" xfId="2" xr:uid="{00000000-0005-0000-0000-000004000000}"/>
    <cellStyle name="Porcentaje 2" xfId="5" xr:uid="{7EC4054F-AE43-4C09-9264-1F742E65E51C}"/>
  </cellStyles>
  <dxfs count="3297">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CDDC4"/>
      <color rgb="FFAA72D4"/>
      <color rgb="FFBB2CD8"/>
      <color rgb="FF9F5FCF"/>
      <color rgb="FFFF9933"/>
      <color rgb="FF8C1EA2"/>
      <color rgb="FF666699"/>
      <color rgb="FF009999"/>
      <color rgb="FFBEA138"/>
      <color rgb="FF5B7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571499</xdr:colOff>
      <xdr:row>25</xdr:row>
      <xdr:rowOff>90712</xdr:rowOff>
    </xdr:from>
    <xdr:to>
      <xdr:col>5</xdr:col>
      <xdr:colOff>2367642</xdr:colOff>
      <xdr:row>25</xdr:row>
      <xdr:rowOff>571499</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12563474" y="17778637"/>
          <a:ext cx="1796143" cy="480787"/>
        </a:xfrm>
        <a:prstGeom prst="rect">
          <a:avLst/>
        </a:prstGeom>
        <a:noFill/>
        <a:ln w="9525">
          <a:solidFill>
            <a:schemeClr val="accent1"/>
          </a:solidFill>
          <a:miter lim="800000"/>
          <a:headEnd/>
          <a:tailEnd/>
        </a:ln>
      </xdr:spPr>
    </xdr:pic>
    <xdr:clientData/>
  </xdr:twoCellAnchor>
  <xdr:twoCellAnchor editAs="oneCell">
    <xdr:from>
      <xdr:col>4</xdr:col>
      <xdr:colOff>1292680</xdr:colOff>
      <xdr:row>2</xdr:row>
      <xdr:rowOff>122462</xdr:rowOff>
    </xdr:from>
    <xdr:to>
      <xdr:col>5</xdr:col>
      <xdr:colOff>346225</xdr:colOff>
      <xdr:row>2</xdr:row>
      <xdr:rowOff>557891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a:stretch>
          <a:fillRect/>
        </a:stretch>
      </xdr:blipFill>
      <xdr:spPr bwMode="auto">
        <a:xfrm>
          <a:off x="10684330" y="751112"/>
          <a:ext cx="1653870" cy="435429"/>
        </a:xfrm>
        <a:prstGeom prst="rect">
          <a:avLst/>
        </a:prstGeom>
        <a:noFill/>
        <a:ln w="9525">
          <a:solidFill>
            <a:schemeClr val="accent1"/>
          </a:solidFill>
          <a:miter lim="800000"/>
          <a:headEnd/>
          <a:tailEnd/>
        </a:ln>
      </xdr:spPr>
    </xdr:pic>
    <xdr:clientData/>
  </xdr:twoCellAnchor>
  <xdr:twoCellAnchor editAs="oneCell">
    <xdr:from>
      <xdr:col>5</xdr:col>
      <xdr:colOff>190499</xdr:colOff>
      <xdr:row>45</xdr:row>
      <xdr:rowOff>120647</xdr:rowOff>
    </xdr:from>
    <xdr:to>
      <xdr:col>5</xdr:col>
      <xdr:colOff>1621970</xdr:colOff>
      <xdr:row>45</xdr:row>
      <xdr:rowOff>449036</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12182474" y="26047697"/>
          <a:ext cx="1431471" cy="328389"/>
        </a:xfrm>
        <a:prstGeom prst="rect">
          <a:avLst/>
        </a:prstGeom>
        <a:noFill/>
        <a:ln w="9525">
          <a:solidFill>
            <a:schemeClr val="accent1"/>
          </a:solidFill>
          <a:miter lim="800000"/>
          <a:headEnd/>
          <a:tailEnd/>
        </a:ln>
      </xdr:spPr>
    </xdr:pic>
    <xdr:clientData/>
  </xdr:twoCellAnchor>
  <xdr:twoCellAnchor editAs="oneCell">
    <xdr:from>
      <xdr:col>5</xdr:col>
      <xdr:colOff>190499</xdr:colOff>
      <xdr:row>70</xdr:row>
      <xdr:rowOff>163286</xdr:rowOff>
    </xdr:from>
    <xdr:to>
      <xdr:col>5</xdr:col>
      <xdr:colOff>1619250</xdr:colOff>
      <xdr:row>70</xdr:row>
      <xdr:rowOff>585108</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rcRect/>
        <a:stretch>
          <a:fillRect/>
        </a:stretch>
      </xdr:blipFill>
      <xdr:spPr bwMode="auto">
        <a:xfrm>
          <a:off x="12182474" y="42901961"/>
          <a:ext cx="1428751" cy="421822"/>
        </a:xfrm>
        <a:prstGeom prst="rect">
          <a:avLst/>
        </a:prstGeom>
        <a:noFill/>
        <a:ln w="9525">
          <a:solidFill>
            <a:schemeClr val="accent1"/>
          </a:solidFill>
          <a:miter lim="800000"/>
          <a:headEnd/>
          <a:tailEnd/>
        </a:ln>
      </xdr:spPr>
    </xdr:pic>
    <xdr:clientData/>
  </xdr:twoCellAnchor>
  <xdr:twoCellAnchor editAs="oneCell">
    <xdr:from>
      <xdr:col>4</xdr:col>
      <xdr:colOff>1020536</xdr:colOff>
      <xdr:row>100</xdr:row>
      <xdr:rowOff>13608</xdr:rowOff>
    </xdr:from>
    <xdr:to>
      <xdr:col>5</xdr:col>
      <xdr:colOff>303441</xdr:colOff>
      <xdr:row>100</xdr:row>
      <xdr:rowOff>530679</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rcRect/>
        <a:stretch>
          <a:fillRect/>
        </a:stretch>
      </xdr:blipFill>
      <xdr:spPr bwMode="auto">
        <a:xfrm>
          <a:off x="10412186" y="70393833"/>
          <a:ext cx="1883230" cy="517071"/>
        </a:xfrm>
        <a:prstGeom prst="rect">
          <a:avLst/>
        </a:prstGeom>
        <a:noFill/>
        <a:ln w="9525">
          <a:solidFill>
            <a:schemeClr val="accent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329046</xdr:colOff>
      <xdr:row>23</xdr:row>
      <xdr:rowOff>121230</xdr:rowOff>
    </xdr:from>
    <xdr:ext cx="3117273" cy="1073726"/>
    <xdr:pic>
      <xdr:nvPicPr>
        <xdr:cNvPr id="24" name="Imagen 23">
          <a:extLst>
            <a:ext uri="{FF2B5EF4-FFF2-40B4-BE49-F238E27FC236}">
              <a16:creationId xmlns:a16="http://schemas.microsoft.com/office/drawing/2014/main" id="{EC3ECCAB-34C2-44E7-BF0C-4CB65B32F9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94091" y="20903048"/>
          <a:ext cx="3117273" cy="1073726"/>
        </a:xfrm>
        <a:prstGeom prst="rect">
          <a:avLst/>
        </a:prstGeom>
        <a:noFill/>
        <a:ln>
          <a:noFill/>
        </a:ln>
      </xdr:spPr>
    </xdr:pic>
    <xdr:clientData/>
  </xdr:oneCellAnchor>
  <xdr:twoCellAnchor>
    <xdr:from>
      <xdr:col>2</xdr:col>
      <xdr:colOff>1246909</xdr:colOff>
      <xdr:row>1</xdr:row>
      <xdr:rowOff>124478</xdr:rowOff>
    </xdr:from>
    <xdr:to>
      <xdr:col>2</xdr:col>
      <xdr:colOff>2372591</xdr:colOff>
      <xdr:row>2</xdr:row>
      <xdr:rowOff>713630</xdr:rowOff>
    </xdr:to>
    <xdr:pic>
      <xdr:nvPicPr>
        <xdr:cNvPr id="9" name="Imagen 8">
          <a:extLst>
            <a:ext uri="{FF2B5EF4-FFF2-40B4-BE49-F238E27FC236}">
              <a16:creationId xmlns:a16="http://schemas.microsoft.com/office/drawing/2014/main" id="{106C4FB3-147F-4070-9720-483446946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9136" y="280342"/>
          <a:ext cx="1125682" cy="135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173182</xdr:colOff>
      <xdr:row>62</xdr:row>
      <xdr:rowOff>155864</xdr:rowOff>
    </xdr:from>
    <xdr:ext cx="3117273" cy="1073726"/>
    <xdr:pic>
      <xdr:nvPicPr>
        <xdr:cNvPr id="13" name="Imagen 12">
          <a:extLst>
            <a:ext uri="{FF2B5EF4-FFF2-40B4-BE49-F238E27FC236}">
              <a16:creationId xmlns:a16="http://schemas.microsoft.com/office/drawing/2014/main" id="{2F8B8DD5-7D55-49DA-B6F4-F168CB2012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38227" y="36298909"/>
          <a:ext cx="3117273" cy="1073726"/>
        </a:xfrm>
        <a:prstGeom prst="rect">
          <a:avLst/>
        </a:prstGeom>
        <a:noFill/>
        <a:ln>
          <a:noFill/>
        </a:ln>
      </xdr:spPr>
    </xdr:pic>
    <xdr:clientData/>
  </xdr:oneCellAnchor>
  <xdr:oneCellAnchor>
    <xdr:from>
      <xdr:col>17</xdr:col>
      <xdr:colOff>190500</xdr:colOff>
      <xdr:row>106</xdr:row>
      <xdr:rowOff>173182</xdr:rowOff>
    </xdr:from>
    <xdr:ext cx="3117273" cy="1073726"/>
    <xdr:pic>
      <xdr:nvPicPr>
        <xdr:cNvPr id="16" name="Imagen 15">
          <a:extLst>
            <a:ext uri="{FF2B5EF4-FFF2-40B4-BE49-F238E27FC236}">
              <a16:creationId xmlns:a16="http://schemas.microsoft.com/office/drawing/2014/main" id="{17B1F2F7-ED99-451B-8174-7ADC001266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55545" y="54223227"/>
          <a:ext cx="3117273" cy="1073726"/>
        </a:xfrm>
        <a:prstGeom prst="rect">
          <a:avLst/>
        </a:prstGeom>
        <a:noFill/>
        <a:ln>
          <a:noFill/>
        </a:ln>
      </xdr:spPr>
    </xdr:pic>
    <xdr:clientData/>
  </xdr:oneCellAnchor>
  <xdr:oneCellAnchor>
    <xdr:from>
      <xdr:col>17</xdr:col>
      <xdr:colOff>173182</xdr:colOff>
      <xdr:row>134</xdr:row>
      <xdr:rowOff>155862</xdr:rowOff>
    </xdr:from>
    <xdr:ext cx="3117273" cy="1073726"/>
    <xdr:pic>
      <xdr:nvPicPr>
        <xdr:cNvPr id="17" name="Imagen 16">
          <a:extLst>
            <a:ext uri="{FF2B5EF4-FFF2-40B4-BE49-F238E27FC236}">
              <a16:creationId xmlns:a16="http://schemas.microsoft.com/office/drawing/2014/main" id="{8AA3A248-7090-479F-ABB0-4D3EFCE9966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38227" y="71472135"/>
          <a:ext cx="3117273" cy="1073726"/>
        </a:xfrm>
        <a:prstGeom prst="rect">
          <a:avLst/>
        </a:prstGeom>
        <a:noFill/>
        <a:ln>
          <a:noFill/>
        </a:ln>
      </xdr:spPr>
    </xdr:pic>
    <xdr:clientData/>
  </xdr:oneCellAnchor>
  <xdr:oneCellAnchor>
    <xdr:from>
      <xdr:col>17</xdr:col>
      <xdr:colOff>190501</xdr:colOff>
      <xdr:row>155</xdr:row>
      <xdr:rowOff>138544</xdr:rowOff>
    </xdr:from>
    <xdr:ext cx="2944091" cy="1073726"/>
    <xdr:pic>
      <xdr:nvPicPr>
        <xdr:cNvPr id="19" name="Imagen 18">
          <a:extLst>
            <a:ext uri="{FF2B5EF4-FFF2-40B4-BE49-F238E27FC236}">
              <a16:creationId xmlns:a16="http://schemas.microsoft.com/office/drawing/2014/main" id="{C9D16B10-CAE6-4992-990C-7AA42600D9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62774" y="92375180"/>
          <a:ext cx="2944091" cy="1073726"/>
        </a:xfrm>
        <a:prstGeom prst="rect">
          <a:avLst/>
        </a:prstGeom>
        <a:noFill/>
        <a:ln>
          <a:noFill/>
        </a:ln>
      </xdr:spPr>
    </xdr:pic>
    <xdr:clientData/>
  </xdr:oneCellAnchor>
  <xdr:oneCellAnchor>
    <xdr:from>
      <xdr:col>17</xdr:col>
      <xdr:colOff>277090</xdr:colOff>
      <xdr:row>173</xdr:row>
      <xdr:rowOff>173180</xdr:rowOff>
    </xdr:from>
    <xdr:ext cx="2944091" cy="1073726"/>
    <xdr:pic>
      <xdr:nvPicPr>
        <xdr:cNvPr id="20" name="Imagen 19">
          <a:extLst>
            <a:ext uri="{FF2B5EF4-FFF2-40B4-BE49-F238E27FC236}">
              <a16:creationId xmlns:a16="http://schemas.microsoft.com/office/drawing/2014/main" id="{567760C7-AF69-4932-B24A-9B26DD9C70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9363" y="103216362"/>
          <a:ext cx="2944091" cy="1073726"/>
        </a:xfrm>
        <a:prstGeom prst="rect">
          <a:avLst/>
        </a:prstGeom>
        <a:noFill/>
        <a:ln>
          <a:noFill/>
        </a:ln>
      </xdr:spPr>
    </xdr:pic>
    <xdr:clientData/>
  </xdr:oneCellAnchor>
  <xdr:oneCellAnchor>
    <xdr:from>
      <xdr:col>17</xdr:col>
      <xdr:colOff>242455</xdr:colOff>
      <xdr:row>194</xdr:row>
      <xdr:rowOff>138546</xdr:rowOff>
    </xdr:from>
    <xdr:ext cx="2944091" cy="1073726"/>
    <xdr:pic>
      <xdr:nvPicPr>
        <xdr:cNvPr id="21" name="Imagen 20">
          <a:extLst>
            <a:ext uri="{FF2B5EF4-FFF2-40B4-BE49-F238E27FC236}">
              <a16:creationId xmlns:a16="http://schemas.microsoft.com/office/drawing/2014/main" id="{D571EA18-12B5-499E-A904-D8BAF8BF7A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0" y="109260410"/>
          <a:ext cx="2944091" cy="1073726"/>
        </a:xfrm>
        <a:prstGeom prst="rect">
          <a:avLst/>
        </a:prstGeom>
        <a:noFill/>
        <a:ln>
          <a:noFill/>
        </a:ln>
      </xdr:spPr>
    </xdr:pic>
    <xdr:clientData/>
  </xdr:oneCellAnchor>
  <xdr:oneCellAnchor>
    <xdr:from>
      <xdr:col>17</xdr:col>
      <xdr:colOff>294410</xdr:colOff>
      <xdr:row>241</xdr:row>
      <xdr:rowOff>138544</xdr:rowOff>
    </xdr:from>
    <xdr:ext cx="2944091" cy="1073726"/>
    <xdr:pic>
      <xdr:nvPicPr>
        <xdr:cNvPr id="22" name="Imagen 21">
          <a:extLst>
            <a:ext uri="{FF2B5EF4-FFF2-40B4-BE49-F238E27FC236}">
              <a16:creationId xmlns:a16="http://schemas.microsoft.com/office/drawing/2014/main" id="{33349FA2-E3A6-4F19-B704-8B57EA6574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59455" y="82347953"/>
          <a:ext cx="2944091" cy="1073726"/>
        </a:xfrm>
        <a:prstGeom prst="rect">
          <a:avLst/>
        </a:prstGeom>
        <a:noFill/>
        <a:ln>
          <a:noFill/>
        </a:ln>
      </xdr:spPr>
    </xdr:pic>
    <xdr:clientData/>
  </xdr:oneCellAnchor>
  <xdr:oneCellAnchor>
    <xdr:from>
      <xdr:col>17</xdr:col>
      <xdr:colOff>69274</xdr:colOff>
      <xdr:row>214</xdr:row>
      <xdr:rowOff>69274</xdr:rowOff>
    </xdr:from>
    <xdr:ext cx="2892136" cy="969817"/>
    <xdr:pic>
      <xdr:nvPicPr>
        <xdr:cNvPr id="23" name="Imagen 22">
          <a:extLst>
            <a:ext uri="{FF2B5EF4-FFF2-40B4-BE49-F238E27FC236}">
              <a16:creationId xmlns:a16="http://schemas.microsoft.com/office/drawing/2014/main" id="{493DA6AF-59DF-4523-AD53-8C43B394E7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41547" y="126440047"/>
          <a:ext cx="2892136" cy="96981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3</xdr:row>
      <xdr:rowOff>76200</xdr:rowOff>
    </xdr:from>
    <xdr:to>
      <xdr:col>18</xdr:col>
      <xdr:colOff>400050</xdr:colOff>
      <xdr:row>37</xdr:row>
      <xdr:rowOff>94438</xdr:rowOff>
    </xdr:to>
    <xdr:pic>
      <xdr:nvPicPr>
        <xdr:cNvPr id="2" name="Imagen 1">
          <a:extLst>
            <a:ext uri="{FF2B5EF4-FFF2-40B4-BE49-F238E27FC236}">
              <a16:creationId xmlns:a16="http://schemas.microsoft.com/office/drawing/2014/main" id="{AC66B6AE-DB8E-42E3-B2CE-3800B71D5A44}"/>
            </a:ext>
          </a:extLst>
        </xdr:cNvPr>
        <xdr:cNvPicPr>
          <a:picLocks noChangeAspect="1"/>
        </xdr:cNvPicPr>
      </xdr:nvPicPr>
      <xdr:blipFill>
        <a:blip xmlns:r="http://schemas.openxmlformats.org/officeDocument/2006/relationships" r:embed="rId1"/>
        <a:stretch>
          <a:fillRect/>
        </a:stretch>
      </xdr:blipFill>
      <xdr:spPr>
        <a:xfrm>
          <a:off x="619125" y="657225"/>
          <a:ext cx="13011150" cy="64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337775</xdr:colOff>
      <xdr:row>1</xdr:row>
      <xdr:rowOff>134472</xdr:rowOff>
    </xdr:from>
    <xdr:to>
      <xdr:col>3</xdr:col>
      <xdr:colOff>1211034</xdr:colOff>
      <xdr:row>3</xdr:row>
      <xdr:rowOff>491792</xdr:rowOff>
    </xdr:to>
    <xdr:pic>
      <xdr:nvPicPr>
        <xdr:cNvPr id="2" name="Imagen 1">
          <a:extLst>
            <a:ext uri="{FF2B5EF4-FFF2-40B4-BE49-F238E27FC236}">
              <a16:creationId xmlns:a16="http://schemas.microsoft.com/office/drawing/2014/main" id="{5891532F-E74B-4979-9AD4-E49F67C7B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00" y="286872"/>
          <a:ext cx="1425709" cy="1519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629930</xdr:colOff>
      <xdr:row>2</xdr:row>
      <xdr:rowOff>152320</xdr:rowOff>
    </xdr:from>
    <xdr:to>
      <xdr:col>28</xdr:col>
      <xdr:colOff>269743</xdr:colOff>
      <xdr:row>5</xdr:row>
      <xdr:rowOff>165021</xdr:rowOff>
    </xdr:to>
    <xdr:pic>
      <xdr:nvPicPr>
        <xdr:cNvPr id="3" name="Imagen 2">
          <a:extLst>
            <a:ext uri="{FF2B5EF4-FFF2-40B4-BE49-F238E27FC236}">
              <a16:creationId xmlns:a16="http://schemas.microsoft.com/office/drawing/2014/main" id="{0CDB7A40-C325-4486-A958-3DE5418C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48955" y="885745"/>
          <a:ext cx="1106663" cy="132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din12/Desktop/ADMINISTRACION%20DEL%20RIESGO/ARI%20-%202024/1.%20MATRICES%20INSTITUCIONALES%202024/1.%20MATRIZ%20INSTITUCIONAL%20DE%20RIESGOS%20DE%20CORRUPCI&#211;N%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din12\Desktop\2.%20SUBRED%20SUR\1.%20RIESGOS\1.%20MATRICES%20DE%20RIESGOS%20INSTITUCIONALES\Matriz%20institucional%20de%20riesgos%20de%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POR PROCESO DOF (2)"/>
      <sheetName val="PROBABILIDAD - IMPACTO"/>
      <sheetName val="CALIFICACIÓN DE LOS CONTROLES"/>
      <sheetName val="CALIFI DE LOS CONTROL I SEM "/>
      <sheetName val="CALIFI DE LOS CONTROL II SEM "/>
      <sheetName val="4. PROBABILIDAD e IMPACTO"/>
      <sheetName val="5. MAPA DE CALOR"/>
      <sheetName val="3. PROBABILIDAD E IMPACTO C."/>
      <sheetName val="4. ClCLO DE GESTIÓN"/>
      <sheetName val="Listas"/>
    </sheetNames>
    <sheetDataSet>
      <sheetData sheetId="0"/>
      <sheetData sheetId="1"/>
      <sheetData sheetId="2"/>
      <sheetData sheetId="3"/>
      <sheetData sheetId="4"/>
      <sheetData sheetId="5"/>
      <sheetData sheetId="6"/>
      <sheetData sheetId="7"/>
      <sheetData sheetId="8"/>
      <sheetData sheetId="9"/>
      <sheetData sheetId="10">
        <row r="4">
          <cell r="F4">
            <v>1</v>
          </cell>
          <cell r="G4" t="str">
            <v>MUY ALTA 
Se espera que el evento ocurra en la mayoría de las circunstancias.</v>
          </cell>
        </row>
        <row r="5">
          <cell r="F5">
            <v>0.8</v>
          </cell>
          <cell r="G5" t="str">
            <v>ALTA
Es viable que el evento ocurra en la mayoria de las circunstancias.</v>
          </cell>
        </row>
        <row r="6">
          <cell r="F6">
            <v>0.6</v>
          </cell>
          <cell r="G6" t="str">
            <v>MEDIA
El evento podrá ocurrir en algún momento.</v>
          </cell>
        </row>
        <row r="7">
          <cell r="F7">
            <v>0.4</v>
          </cell>
          <cell r="G7" t="str">
            <v>BAJA
El evento puede ocurrir en algún momento.</v>
          </cell>
        </row>
        <row r="8">
          <cell r="F8">
            <v>0.2</v>
          </cell>
          <cell r="G8" t="str">
            <v>MUY BAJA
El evento puede ocurrir solo en circuntancias excepcionales (poco comunes o anormales).</v>
          </cell>
        </row>
        <row r="21">
          <cell r="F21" t="str">
            <v>20%
No se a presentado en los últimos 5 años.</v>
          </cell>
          <cell r="G21">
            <v>0.2</v>
          </cell>
        </row>
        <row r="22">
          <cell r="F22" t="str">
            <v>40%
Al menos 1 vez en los últimos 5 años.</v>
          </cell>
          <cell r="G22">
            <v>0.4</v>
          </cell>
        </row>
        <row r="23">
          <cell r="F23" t="str">
            <v>60%
Al menos 1 vez en los últimos 2 años.</v>
          </cell>
          <cell r="G23">
            <v>0.6</v>
          </cell>
        </row>
        <row r="24">
          <cell r="F24" t="str">
            <v>80%
Al menos 1 vez en el último año.</v>
          </cell>
          <cell r="G24">
            <v>0.8</v>
          </cell>
        </row>
        <row r="25">
          <cell r="F25" t="str">
            <v>100%
Mas de 1 vez al año.</v>
          </cell>
          <cell r="G25">
            <v>1</v>
          </cell>
        </row>
        <row r="30">
          <cell r="F30" t="str">
            <v>CASTROFICO 
100%</v>
          </cell>
          <cell r="G30">
            <v>1</v>
          </cell>
        </row>
        <row r="31">
          <cell r="F31" t="str">
            <v>MAYOR 
80%</v>
          </cell>
          <cell r="G31">
            <v>0.8</v>
          </cell>
        </row>
        <row r="32">
          <cell r="F32" t="str">
            <v>MODERADO 
60%</v>
          </cell>
          <cell r="G32">
            <v>0.6</v>
          </cell>
        </row>
        <row r="33">
          <cell r="F33" t="str">
            <v>MENOR 
40%</v>
          </cell>
          <cell r="G33">
            <v>0.4</v>
          </cell>
        </row>
        <row r="34">
          <cell r="F34" t="str">
            <v>LEVE 
20%</v>
          </cell>
          <cell r="G34">
            <v>0.2</v>
          </cell>
        </row>
        <row r="35">
          <cell r="F35" t="str">
            <v>1 - 5 (CORRUPCIÓN)</v>
          </cell>
          <cell r="G35">
            <v>0.6</v>
          </cell>
        </row>
        <row r="36">
          <cell r="F36" t="str">
            <v>6 - 11 (CORRUPCIÓN)</v>
          </cell>
          <cell r="G36">
            <v>0.8</v>
          </cell>
        </row>
        <row r="37">
          <cell r="F37" t="str">
            <v>12 - 19 (CORRUPCIÓN)</v>
          </cell>
          <cell r="G37">
            <v>1</v>
          </cell>
        </row>
        <row r="114">
          <cell r="E114" t="str">
            <v>R.INHERENTE
25</v>
          </cell>
          <cell r="F114">
            <v>25</v>
          </cell>
          <cell r="G114" t="str">
            <v>R.RESIDUAL
25</v>
          </cell>
          <cell r="H114">
            <v>25</v>
          </cell>
        </row>
        <row r="115">
          <cell r="E115" t="str">
            <v>R.INHERENTE
24</v>
          </cell>
          <cell r="F115">
            <v>24</v>
          </cell>
          <cell r="G115" t="str">
            <v>R.RESIDUAL
24</v>
          </cell>
          <cell r="H115">
            <v>24</v>
          </cell>
        </row>
        <row r="116">
          <cell r="E116" t="str">
            <v>R.INHERENTE
23</v>
          </cell>
          <cell r="F116">
            <v>23</v>
          </cell>
          <cell r="G116" t="str">
            <v>R.RESIDUAL
23</v>
          </cell>
          <cell r="H116">
            <v>23</v>
          </cell>
        </row>
        <row r="117">
          <cell r="E117" t="str">
            <v>R.INHERENTE
22</v>
          </cell>
          <cell r="F117">
            <v>22</v>
          </cell>
          <cell r="G117" t="str">
            <v>R.RESIDUAL
22</v>
          </cell>
          <cell r="H117">
            <v>22</v>
          </cell>
        </row>
        <row r="118">
          <cell r="E118" t="str">
            <v>R.INHERENTE
21</v>
          </cell>
          <cell r="F118">
            <v>21</v>
          </cell>
          <cell r="G118" t="str">
            <v>R.RESIDUAL
21</v>
          </cell>
          <cell r="H118">
            <v>21</v>
          </cell>
        </row>
        <row r="119">
          <cell r="E119" t="str">
            <v>R.INHERENTE
20</v>
          </cell>
          <cell r="F119">
            <v>20</v>
          </cell>
          <cell r="G119" t="str">
            <v>R.RESIDUAL
20</v>
          </cell>
          <cell r="H119">
            <v>20</v>
          </cell>
        </row>
        <row r="120">
          <cell r="E120" t="str">
            <v>R.INHERENTE
19</v>
          </cell>
          <cell r="F120">
            <v>19</v>
          </cell>
          <cell r="G120" t="str">
            <v>R.RESIDUAL
19</v>
          </cell>
          <cell r="H120">
            <v>19</v>
          </cell>
        </row>
        <row r="121">
          <cell r="E121" t="str">
            <v>R.INHERENTE
18</v>
          </cell>
          <cell r="F121">
            <v>18</v>
          </cell>
          <cell r="G121" t="str">
            <v>R.RESIDUAL
18</v>
          </cell>
          <cell r="H121">
            <v>18</v>
          </cell>
        </row>
        <row r="122">
          <cell r="E122" t="str">
            <v>R.INHERENTE
17</v>
          </cell>
          <cell r="F122">
            <v>17</v>
          </cell>
          <cell r="G122" t="str">
            <v>R.RESIDUAL
17</v>
          </cell>
          <cell r="H122">
            <v>17</v>
          </cell>
        </row>
        <row r="123">
          <cell r="E123" t="str">
            <v>R.INHERENTE
16</v>
          </cell>
          <cell r="F123">
            <v>16</v>
          </cell>
          <cell r="G123" t="str">
            <v>R.RESIDUAL
16</v>
          </cell>
          <cell r="H123">
            <v>16</v>
          </cell>
        </row>
        <row r="124">
          <cell r="E124" t="str">
            <v>R.INHERENTE
15</v>
          </cell>
          <cell r="F124">
            <v>15</v>
          </cell>
          <cell r="G124" t="str">
            <v>R.RESIDUAL
15</v>
          </cell>
          <cell r="H124">
            <v>15</v>
          </cell>
        </row>
        <row r="125">
          <cell r="E125" t="str">
            <v>R.INHERENTE
14</v>
          </cell>
          <cell r="F125">
            <v>14</v>
          </cell>
          <cell r="G125" t="str">
            <v>R.RESIDUAL
14</v>
          </cell>
          <cell r="H125">
            <v>14</v>
          </cell>
        </row>
        <row r="126">
          <cell r="E126" t="str">
            <v>R.INHERENTE
13</v>
          </cell>
          <cell r="F126">
            <v>13</v>
          </cell>
          <cell r="G126" t="str">
            <v>R.RESIDUAL
13</v>
          </cell>
          <cell r="H126">
            <v>13</v>
          </cell>
        </row>
        <row r="127">
          <cell r="E127" t="str">
            <v>R.INHERENTE
12</v>
          </cell>
          <cell r="F127">
            <v>12</v>
          </cell>
          <cell r="G127" t="str">
            <v>R.RESIDUAL
12</v>
          </cell>
          <cell r="H127">
            <v>12</v>
          </cell>
        </row>
        <row r="128">
          <cell r="E128" t="str">
            <v>R.INHERENTE
11</v>
          </cell>
          <cell r="F128">
            <v>11</v>
          </cell>
          <cell r="G128" t="str">
            <v>R.RESIDUAL
11</v>
          </cell>
          <cell r="H128">
            <v>11</v>
          </cell>
        </row>
        <row r="129">
          <cell r="E129" t="str">
            <v>R.INHERENTE
10</v>
          </cell>
          <cell r="F129">
            <v>10</v>
          </cell>
          <cell r="G129" t="str">
            <v>R.RESIDUAL
10</v>
          </cell>
          <cell r="H129">
            <v>10</v>
          </cell>
        </row>
        <row r="130">
          <cell r="E130" t="str">
            <v>R.INHERENTE
9</v>
          </cell>
          <cell r="F130">
            <v>9</v>
          </cell>
          <cell r="G130" t="str">
            <v>R.RESIDUAL
9</v>
          </cell>
          <cell r="H130">
            <v>9</v>
          </cell>
        </row>
        <row r="131">
          <cell r="E131" t="str">
            <v>R.INHERENTE
8</v>
          </cell>
          <cell r="F131">
            <v>8</v>
          </cell>
          <cell r="G131" t="str">
            <v>R.RESIDUAL
8</v>
          </cell>
          <cell r="H131">
            <v>8</v>
          </cell>
        </row>
        <row r="132">
          <cell r="E132" t="str">
            <v>R.INHERENTE
7</v>
          </cell>
          <cell r="F132">
            <v>7</v>
          </cell>
          <cell r="G132" t="str">
            <v>R.RESIDUAL
7</v>
          </cell>
          <cell r="H132">
            <v>7</v>
          </cell>
        </row>
        <row r="133">
          <cell r="E133" t="str">
            <v>R.INHERENTE
6</v>
          </cell>
          <cell r="F133">
            <v>6</v>
          </cell>
          <cell r="G133" t="str">
            <v>R.RESIDUAL
6</v>
          </cell>
          <cell r="H133">
            <v>6</v>
          </cell>
        </row>
        <row r="134">
          <cell r="E134" t="str">
            <v>R.INHERENTE
5</v>
          </cell>
          <cell r="F134">
            <v>5</v>
          </cell>
          <cell r="G134" t="str">
            <v>R.RESIDUAL
5</v>
          </cell>
          <cell r="H134">
            <v>5</v>
          </cell>
        </row>
        <row r="135">
          <cell r="E135" t="str">
            <v>R.INHERENTE
4</v>
          </cell>
          <cell r="F135">
            <v>4</v>
          </cell>
          <cell r="G135" t="str">
            <v>R.RESIDUAL
4</v>
          </cell>
          <cell r="H135">
            <v>4</v>
          </cell>
        </row>
        <row r="136">
          <cell r="E136" t="str">
            <v>R.INHERENTE
3</v>
          </cell>
          <cell r="F136">
            <v>3</v>
          </cell>
          <cell r="G136" t="str">
            <v>R.RESIDUAL
3</v>
          </cell>
          <cell r="H136">
            <v>3</v>
          </cell>
        </row>
        <row r="137">
          <cell r="E137" t="str">
            <v>R.INHERENTE
2</v>
          </cell>
          <cell r="F137">
            <v>2</v>
          </cell>
          <cell r="G137" t="str">
            <v>R.RESIDUAL
2</v>
          </cell>
          <cell r="H137">
            <v>2</v>
          </cell>
        </row>
        <row r="138">
          <cell r="E138" t="str">
            <v>R.INHERENTE
1</v>
          </cell>
          <cell r="F138">
            <v>1</v>
          </cell>
          <cell r="G138" t="str">
            <v>R.RESIDUAL
1</v>
          </cell>
          <cell r="H138">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8"/>
  <sheetViews>
    <sheetView showGridLines="0" view="pageBreakPreview" topLeftCell="F1" zoomScale="70" zoomScaleNormal="90" zoomScaleSheetLayoutView="70" workbookViewId="0">
      <selection activeCell="G15" sqref="G15"/>
    </sheetView>
  </sheetViews>
  <sheetFormatPr baseColWidth="10" defaultColWidth="11.42578125" defaultRowHeight="14.25"/>
  <cols>
    <col min="1" max="1" width="23.85546875" style="1" customWidth="1"/>
    <col min="2" max="3" width="39" style="1" customWidth="1"/>
    <col min="4" max="4" width="39" style="2" customWidth="1"/>
    <col min="5" max="5" width="39" style="3" customWidth="1"/>
    <col min="6" max="6" width="39" style="1" customWidth="1"/>
    <col min="7" max="7" width="18.85546875" style="1" customWidth="1"/>
    <col min="8" max="8" width="16.140625" style="1" customWidth="1"/>
    <col min="9" max="9" width="9.140625" style="1" customWidth="1"/>
    <col min="10" max="10" width="8" style="1" customWidth="1"/>
    <col min="11" max="11" width="13.85546875" style="1" customWidth="1"/>
    <col min="12" max="13" width="7.42578125" style="1" customWidth="1"/>
    <col min="14" max="14" width="16.140625" style="1" customWidth="1"/>
    <col min="15" max="15" width="12.5703125" style="1" customWidth="1"/>
    <col min="16" max="16" width="25.85546875" style="1" customWidth="1"/>
    <col min="17" max="17" width="18.5703125" style="1" customWidth="1"/>
    <col min="18" max="18" width="23.42578125" style="1" customWidth="1"/>
    <col min="19" max="16384" width="11.42578125" style="1"/>
  </cols>
  <sheetData>
    <row r="1" spans="1:22" ht="15" thickBot="1">
      <c r="A1" s="45"/>
      <c r="B1" s="46"/>
      <c r="C1" s="46"/>
      <c r="D1" s="47"/>
      <c r="E1" s="48"/>
      <c r="F1" s="49"/>
    </row>
    <row r="2" spans="1:22" ht="34.5" customHeight="1">
      <c r="A2" s="543" t="s">
        <v>0</v>
      </c>
      <c r="B2" s="544"/>
      <c r="C2" s="544"/>
      <c r="D2" s="544"/>
      <c r="E2" s="544"/>
      <c r="F2" s="545"/>
    </row>
    <row r="3" spans="1:22" ht="54.75" customHeight="1">
      <c r="A3" s="113" t="s">
        <v>1</v>
      </c>
      <c r="B3" s="546" t="s">
        <v>2</v>
      </c>
      <c r="C3" s="547"/>
      <c r="D3" s="547"/>
      <c r="E3" s="547"/>
      <c r="F3" s="548"/>
      <c r="G3" s="4"/>
      <c r="H3" s="4"/>
      <c r="I3" s="4"/>
      <c r="J3" s="4"/>
      <c r="K3" s="4"/>
      <c r="L3" s="4"/>
      <c r="M3" s="4"/>
      <c r="N3" s="4"/>
      <c r="O3" s="4"/>
      <c r="P3" s="4"/>
      <c r="Q3" s="4"/>
      <c r="R3" s="4"/>
      <c r="S3" s="4"/>
      <c r="T3" s="4"/>
      <c r="U3" s="4"/>
      <c r="V3" s="4"/>
    </row>
    <row r="4" spans="1:22" ht="20.100000000000001" customHeight="1">
      <c r="A4" s="113" t="s">
        <v>3</v>
      </c>
      <c r="B4" s="453">
        <v>2019</v>
      </c>
      <c r="C4" s="453"/>
      <c r="D4" s="453"/>
      <c r="E4" s="453"/>
      <c r="F4" s="454"/>
      <c r="G4" s="4"/>
      <c r="H4" s="4"/>
      <c r="I4" s="4"/>
      <c r="J4" s="4"/>
      <c r="K4" s="4"/>
      <c r="L4" s="4"/>
      <c r="M4" s="4"/>
      <c r="N4" s="4"/>
      <c r="O4" s="4"/>
      <c r="P4" s="4"/>
      <c r="Q4" s="4"/>
      <c r="R4" s="4"/>
      <c r="S4" s="4"/>
      <c r="T4" s="4"/>
      <c r="U4" s="4"/>
      <c r="V4" s="4"/>
    </row>
    <row r="5" spans="1:22" ht="20.100000000000001" customHeight="1">
      <c r="A5" s="114" t="s">
        <v>4</v>
      </c>
      <c r="B5" s="549">
        <v>43496</v>
      </c>
      <c r="C5" s="549"/>
      <c r="D5" s="549"/>
      <c r="E5" s="549"/>
      <c r="F5" s="550"/>
      <c r="G5" s="4"/>
      <c r="H5" s="4"/>
      <c r="I5" s="4"/>
      <c r="J5" s="4"/>
      <c r="K5" s="4"/>
      <c r="L5" s="4"/>
      <c r="M5" s="4"/>
      <c r="N5" s="4"/>
      <c r="O5" s="4"/>
      <c r="P5" s="4"/>
      <c r="Q5" s="4"/>
      <c r="R5" s="4"/>
      <c r="S5" s="4"/>
      <c r="T5" s="4"/>
      <c r="U5" s="4"/>
      <c r="V5" s="4"/>
    </row>
    <row r="6" spans="1:22" ht="51" customHeight="1">
      <c r="A6" s="114" t="s">
        <v>5</v>
      </c>
      <c r="B6" s="551" t="s">
        <v>6</v>
      </c>
      <c r="C6" s="552"/>
      <c r="D6" s="552"/>
      <c r="E6" s="552"/>
      <c r="F6" s="553"/>
      <c r="G6" s="4"/>
      <c r="H6" s="4"/>
      <c r="I6" s="4"/>
      <c r="J6" s="4"/>
      <c r="K6" s="4"/>
      <c r="L6" s="4"/>
      <c r="M6" s="4"/>
      <c r="N6" s="4"/>
      <c r="O6" s="4"/>
      <c r="P6" s="4"/>
      <c r="Q6" s="4"/>
      <c r="R6" s="4"/>
      <c r="S6" s="4"/>
      <c r="T6" s="4"/>
      <c r="U6" s="4"/>
      <c r="V6" s="4"/>
    </row>
    <row r="7" spans="1:22" ht="149.25" customHeight="1">
      <c r="A7" s="114" t="s">
        <v>7</v>
      </c>
      <c r="B7" s="554" t="s">
        <v>8</v>
      </c>
      <c r="C7" s="555"/>
      <c r="D7" s="555"/>
      <c r="E7" s="555"/>
      <c r="F7" s="556"/>
      <c r="G7" s="4"/>
      <c r="H7" s="4"/>
      <c r="I7" s="4"/>
      <c r="J7" s="4"/>
      <c r="K7" s="4"/>
      <c r="L7" s="4"/>
      <c r="M7" s="4"/>
      <c r="N7" s="4"/>
      <c r="O7" s="4"/>
      <c r="P7" s="4"/>
      <c r="Q7" s="4"/>
      <c r="R7" s="4"/>
      <c r="S7" s="4"/>
      <c r="T7" s="4"/>
      <c r="U7" s="4"/>
      <c r="V7" s="4"/>
    </row>
    <row r="8" spans="1:22" ht="24.95" customHeight="1">
      <c r="A8" s="557" t="s">
        <v>9</v>
      </c>
      <c r="B8" s="558"/>
      <c r="C8" s="558"/>
      <c r="D8" s="558"/>
      <c r="E8" s="558"/>
      <c r="F8" s="559"/>
    </row>
    <row r="9" spans="1:22" ht="35.1" customHeight="1">
      <c r="A9" s="115" t="s">
        <v>10</v>
      </c>
      <c r="B9" s="560" t="s">
        <v>11</v>
      </c>
      <c r="C9" s="561"/>
      <c r="D9" s="561"/>
      <c r="E9" s="561"/>
      <c r="F9" s="562"/>
      <c r="G9" s="4"/>
      <c r="H9" s="4"/>
      <c r="I9" s="4"/>
      <c r="J9" s="4"/>
      <c r="K9" s="4"/>
      <c r="L9" s="4"/>
      <c r="M9" s="4"/>
      <c r="N9" s="4"/>
      <c r="O9" s="4"/>
      <c r="P9" s="4"/>
      <c r="Q9" s="4"/>
      <c r="R9" s="4"/>
      <c r="S9" s="4"/>
      <c r="T9" s="4"/>
      <c r="U9" s="4"/>
      <c r="V9" s="4"/>
    </row>
    <row r="10" spans="1:22" ht="35.1" customHeight="1">
      <c r="A10" s="115" t="s">
        <v>12</v>
      </c>
      <c r="B10" s="563" t="s">
        <v>13</v>
      </c>
      <c r="C10" s="563"/>
      <c r="D10" s="563"/>
      <c r="E10" s="563"/>
      <c r="F10" s="564"/>
      <c r="G10" s="4"/>
      <c r="H10" s="4"/>
      <c r="I10" s="4"/>
      <c r="J10" s="4"/>
      <c r="K10" s="4"/>
      <c r="L10" s="4"/>
      <c r="M10" s="4"/>
      <c r="N10" s="4"/>
      <c r="O10" s="4"/>
      <c r="P10" s="4"/>
      <c r="Q10" s="4"/>
      <c r="R10" s="4"/>
      <c r="S10" s="4"/>
      <c r="T10" s="4"/>
      <c r="U10" s="4"/>
      <c r="V10" s="4"/>
    </row>
    <row r="11" spans="1:22" ht="43.5" customHeight="1">
      <c r="A11" s="116" t="s">
        <v>14</v>
      </c>
      <c r="B11" s="563" t="s">
        <v>15</v>
      </c>
      <c r="C11" s="563"/>
      <c r="D11" s="563"/>
      <c r="E11" s="563"/>
      <c r="F11" s="564"/>
      <c r="G11" s="4"/>
      <c r="H11" s="4"/>
      <c r="I11" s="4"/>
      <c r="J11" s="4"/>
      <c r="K11" s="4"/>
      <c r="L11" s="4"/>
      <c r="M11" s="4"/>
      <c r="N11" s="4"/>
      <c r="O11" s="4"/>
      <c r="P11" s="4"/>
      <c r="Q11" s="4"/>
      <c r="R11" s="4"/>
      <c r="S11" s="4"/>
      <c r="T11" s="4"/>
      <c r="U11" s="4"/>
      <c r="V11" s="4"/>
    </row>
    <row r="12" spans="1:22" ht="35.1" customHeight="1">
      <c r="A12" s="115" t="s">
        <v>5</v>
      </c>
      <c r="B12" s="524" t="s">
        <v>16</v>
      </c>
      <c r="C12" s="525"/>
      <c r="D12" s="525"/>
      <c r="E12" s="525"/>
      <c r="F12" s="526"/>
      <c r="G12" s="4"/>
      <c r="H12" s="4"/>
      <c r="I12" s="4"/>
      <c r="J12" s="4"/>
      <c r="K12" s="4"/>
      <c r="L12" s="4"/>
      <c r="M12" s="4"/>
      <c r="N12" s="4"/>
      <c r="O12" s="4"/>
      <c r="P12" s="4"/>
      <c r="Q12" s="4"/>
      <c r="R12" s="4"/>
      <c r="S12" s="4"/>
      <c r="T12" s="4"/>
      <c r="U12" s="4"/>
      <c r="V12" s="4"/>
    </row>
    <row r="13" spans="1:22" ht="35.1" customHeight="1" thickBot="1">
      <c r="A13" s="117" t="s">
        <v>7</v>
      </c>
      <c r="B13" s="540" t="s">
        <v>17</v>
      </c>
      <c r="C13" s="541"/>
      <c r="D13" s="541"/>
      <c r="E13" s="541"/>
      <c r="F13" s="542"/>
      <c r="G13" s="4"/>
      <c r="H13" s="4"/>
      <c r="I13" s="4"/>
      <c r="J13" s="4"/>
      <c r="K13" s="4"/>
      <c r="L13" s="4"/>
      <c r="M13" s="4"/>
      <c r="N13" s="4"/>
      <c r="O13" s="4"/>
      <c r="P13" s="4"/>
      <c r="Q13" s="4"/>
      <c r="R13" s="4"/>
      <c r="S13" s="4"/>
      <c r="T13" s="4"/>
      <c r="U13" s="4"/>
      <c r="V13" s="4"/>
    </row>
    <row r="14" spans="1:22" ht="15" customHeight="1" thickBot="1">
      <c r="A14" s="5"/>
      <c r="B14" s="6"/>
      <c r="C14" s="7"/>
      <c r="D14" s="7"/>
      <c r="E14" s="7"/>
      <c r="F14" s="7"/>
      <c r="G14" s="4"/>
      <c r="H14" s="4"/>
      <c r="I14" s="4"/>
      <c r="J14" s="4"/>
      <c r="K14" s="4"/>
      <c r="L14" s="4"/>
      <c r="M14" s="4"/>
      <c r="N14" s="4"/>
      <c r="O14" s="4"/>
      <c r="P14" s="4"/>
      <c r="Q14" s="4"/>
      <c r="R14" s="4"/>
      <c r="S14" s="4"/>
      <c r="T14" s="4"/>
      <c r="U14" s="4"/>
      <c r="V14" s="4"/>
    </row>
    <row r="15" spans="1:22" ht="30.75" thickBot="1">
      <c r="A15" s="8" t="s">
        <v>18</v>
      </c>
      <c r="B15" s="9" t="s">
        <v>19</v>
      </c>
      <c r="C15" s="9" t="s">
        <v>20</v>
      </c>
      <c r="D15" s="9" t="s">
        <v>21</v>
      </c>
      <c r="E15" s="9" t="s">
        <v>22</v>
      </c>
      <c r="F15" s="9" t="s">
        <v>23</v>
      </c>
    </row>
    <row r="16" spans="1:22" ht="85.5" customHeight="1">
      <c r="A16" s="99" t="s">
        <v>24</v>
      </c>
      <c r="B16" s="100" t="s">
        <v>25</v>
      </c>
      <c r="C16" s="101" t="s">
        <v>26</v>
      </c>
      <c r="D16" s="101" t="s">
        <v>27</v>
      </c>
      <c r="E16" s="102" t="s">
        <v>28</v>
      </c>
      <c r="F16" s="103" t="s">
        <v>29</v>
      </c>
    </row>
    <row r="17" spans="1:22" ht="111" customHeight="1">
      <c r="A17" s="118" t="s">
        <v>30</v>
      </c>
      <c r="B17" s="119" t="s">
        <v>31</v>
      </c>
      <c r="C17" s="120" t="s">
        <v>32</v>
      </c>
      <c r="D17" s="121" t="s">
        <v>33</v>
      </c>
      <c r="E17" s="122" t="s">
        <v>34</v>
      </c>
      <c r="F17" s="123" t="s">
        <v>35</v>
      </c>
    </row>
    <row r="18" spans="1:22" ht="126.75" customHeight="1">
      <c r="A18" s="527" t="s">
        <v>36</v>
      </c>
      <c r="B18" s="124" t="s">
        <v>37</v>
      </c>
      <c r="C18" s="125" t="s">
        <v>38</v>
      </c>
      <c r="D18" s="125" t="s">
        <v>39</v>
      </c>
      <c r="E18" s="126" t="s">
        <v>40</v>
      </c>
      <c r="F18" s="127" t="s">
        <v>35</v>
      </c>
    </row>
    <row r="19" spans="1:22" ht="109.5" customHeight="1">
      <c r="A19" s="527"/>
      <c r="B19" s="128" t="s">
        <v>41</v>
      </c>
      <c r="C19" s="129" t="s">
        <v>42</v>
      </c>
      <c r="D19" s="130" t="s">
        <v>43</v>
      </c>
      <c r="E19" s="131" t="s">
        <v>44</v>
      </c>
      <c r="F19" s="132" t="s">
        <v>29</v>
      </c>
    </row>
    <row r="20" spans="1:22" ht="141.75" customHeight="1">
      <c r="A20" s="527" t="s">
        <v>45</v>
      </c>
      <c r="B20" s="128" t="s">
        <v>46</v>
      </c>
      <c r="C20" s="129" t="s">
        <v>47</v>
      </c>
      <c r="D20" s="129" t="s">
        <v>48</v>
      </c>
      <c r="E20" s="131" t="s">
        <v>44</v>
      </c>
      <c r="F20" s="132" t="s">
        <v>29</v>
      </c>
    </row>
    <row r="21" spans="1:22" ht="99.75" customHeight="1">
      <c r="A21" s="527"/>
      <c r="B21" s="119" t="s">
        <v>49</v>
      </c>
      <c r="C21" s="120" t="s">
        <v>50</v>
      </c>
      <c r="D21" s="120" t="s">
        <v>51</v>
      </c>
      <c r="E21" s="122" t="s">
        <v>28</v>
      </c>
      <c r="F21" s="133" t="s">
        <v>29</v>
      </c>
    </row>
    <row r="22" spans="1:22" ht="77.25" customHeight="1" thickBot="1">
      <c r="A22" s="10" t="s">
        <v>52</v>
      </c>
      <c r="B22" s="50" t="s">
        <v>53</v>
      </c>
      <c r="C22" s="51" t="s">
        <v>54</v>
      </c>
      <c r="D22" s="51" t="s">
        <v>55</v>
      </c>
      <c r="E22" s="52" t="s">
        <v>56</v>
      </c>
      <c r="F22" s="53" t="s">
        <v>29</v>
      </c>
    </row>
    <row r="23" spans="1:22">
      <c r="G23" s="11"/>
      <c r="H23" s="4"/>
      <c r="I23" s="4"/>
      <c r="J23" s="4"/>
      <c r="K23" s="4"/>
      <c r="L23" s="4"/>
      <c r="M23" s="4"/>
      <c r="N23" s="4"/>
      <c r="O23" s="4"/>
      <c r="P23" s="4"/>
      <c r="Q23" s="4"/>
      <c r="R23" s="4"/>
      <c r="S23" s="4"/>
      <c r="T23" s="4"/>
      <c r="U23" s="4"/>
      <c r="V23" s="4"/>
    </row>
    <row r="24" spans="1:22" ht="15" thickBot="1">
      <c r="G24" s="4"/>
      <c r="H24" s="4"/>
      <c r="I24" s="4"/>
      <c r="J24" s="4"/>
      <c r="K24" s="4"/>
      <c r="L24" s="4"/>
      <c r="M24" s="4"/>
      <c r="N24" s="4"/>
      <c r="O24" s="4"/>
      <c r="P24" s="4"/>
      <c r="Q24" s="4"/>
      <c r="R24" s="4"/>
      <c r="S24" s="4"/>
      <c r="T24" s="4"/>
      <c r="U24" s="4"/>
      <c r="V24" s="4"/>
    </row>
    <row r="25" spans="1:22" ht="16.5" thickBot="1">
      <c r="A25" s="513" t="s">
        <v>0</v>
      </c>
      <c r="B25" s="514"/>
      <c r="C25" s="514"/>
      <c r="D25" s="514"/>
      <c r="E25" s="514"/>
      <c r="F25" s="514"/>
      <c r="G25" s="515"/>
      <c r="H25" s="4"/>
      <c r="I25" s="4"/>
      <c r="J25" s="4"/>
      <c r="K25" s="4"/>
      <c r="L25" s="4"/>
      <c r="M25" s="4"/>
      <c r="N25" s="4"/>
      <c r="O25" s="4"/>
      <c r="P25" s="4"/>
      <c r="Q25" s="4"/>
      <c r="R25" s="4"/>
      <c r="S25" s="4"/>
      <c r="T25" s="4"/>
      <c r="U25" s="4"/>
      <c r="V25" s="4"/>
    </row>
    <row r="26" spans="1:22" ht="55.5" customHeight="1">
      <c r="A26" s="97" t="s">
        <v>1</v>
      </c>
      <c r="B26" s="506" t="s">
        <v>57</v>
      </c>
      <c r="C26" s="507"/>
      <c r="D26" s="507"/>
      <c r="E26" s="507"/>
      <c r="F26" s="507"/>
      <c r="G26" s="508"/>
      <c r="H26" s="4"/>
      <c r="I26" s="4"/>
      <c r="J26" s="4"/>
      <c r="K26" s="4"/>
      <c r="L26" s="4"/>
      <c r="M26" s="4"/>
      <c r="N26" s="4"/>
      <c r="O26" s="4"/>
      <c r="P26" s="4"/>
      <c r="Q26" s="4"/>
      <c r="R26" s="4"/>
      <c r="S26" s="4"/>
      <c r="T26" s="4"/>
      <c r="U26" s="4"/>
      <c r="V26" s="4"/>
    </row>
    <row r="27" spans="1:22" ht="15.75">
      <c r="A27" s="97" t="s">
        <v>3</v>
      </c>
      <c r="B27" s="484">
        <v>2019</v>
      </c>
      <c r="C27" s="485"/>
      <c r="D27" s="485"/>
      <c r="E27" s="485"/>
      <c r="F27" s="485"/>
      <c r="G27" s="486"/>
      <c r="H27" s="4"/>
      <c r="I27" s="4"/>
      <c r="J27" s="4"/>
      <c r="K27" s="4"/>
      <c r="L27" s="4"/>
      <c r="M27" s="4"/>
      <c r="N27" s="4"/>
      <c r="O27" s="4"/>
      <c r="P27" s="4"/>
      <c r="Q27" s="4"/>
      <c r="R27" s="4"/>
      <c r="S27" s="4"/>
      <c r="T27" s="4"/>
      <c r="U27" s="4"/>
      <c r="V27" s="4"/>
    </row>
    <row r="28" spans="1:22" ht="15.75">
      <c r="A28" s="98" t="s">
        <v>4</v>
      </c>
      <c r="B28" s="528">
        <v>43496</v>
      </c>
      <c r="C28" s="529"/>
      <c r="D28" s="529"/>
      <c r="E28" s="529"/>
      <c r="F28" s="529"/>
      <c r="G28" s="530"/>
      <c r="H28" s="4"/>
      <c r="I28" s="4"/>
      <c r="J28" s="4"/>
      <c r="K28" s="4"/>
      <c r="L28" s="4"/>
      <c r="M28" s="4"/>
      <c r="N28" s="4"/>
      <c r="O28" s="4"/>
      <c r="P28" s="4"/>
      <c r="Q28" s="4"/>
      <c r="R28" s="4"/>
      <c r="S28" s="4"/>
      <c r="T28" s="4"/>
      <c r="U28" s="4"/>
      <c r="V28" s="4"/>
    </row>
    <row r="29" spans="1:22" ht="15">
      <c r="A29" s="134" t="s">
        <v>5</v>
      </c>
      <c r="B29" s="490" t="s">
        <v>58</v>
      </c>
      <c r="C29" s="491"/>
      <c r="D29" s="491"/>
      <c r="E29" s="491"/>
      <c r="F29" s="491"/>
      <c r="G29" s="492"/>
      <c r="H29" s="4"/>
      <c r="I29" s="4"/>
      <c r="J29" s="4"/>
      <c r="K29" s="4"/>
      <c r="L29" s="4"/>
      <c r="M29" s="4"/>
      <c r="N29" s="4"/>
      <c r="O29" s="4"/>
      <c r="P29" s="4"/>
      <c r="Q29" s="4"/>
      <c r="R29" s="4"/>
      <c r="S29" s="4"/>
      <c r="T29" s="4"/>
      <c r="U29" s="4"/>
      <c r="V29" s="4"/>
    </row>
    <row r="30" spans="1:22" ht="50.25" customHeight="1" thickBot="1">
      <c r="A30" s="12" t="s">
        <v>7</v>
      </c>
      <c r="B30" s="531" t="s">
        <v>59</v>
      </c>
      <c r="C30" s="532"/>
      <c r="D30" s="532"/>
      <c r="E30" s="532"/>
      <c r="F30" s="532"/>
      <c r="G30" s="533"/>
      <c r="H30" s="4"/>
      <c r="I30" s="4"/>
      <c r="J30" s="4"/>
      <c r="K30" s="4"/>
      <c r="L30" s="4"/>
      <c r="M30" s="4"/>
      <c r="N30" s="4"/>
      <c r="O30" s="4"/>
      <c r="P30" s="4"/>
      <c r="Q30" s="4"/>
      <c r="R30" s="4"/>
      <c r="S30" s="4"/>
      <c r="T30" s="4"/>
      <c r="U30" s="4"/>
      <c r="V30" s="4"/>
    </row>
    <row r="31" spans="1:22" ht="15.75" thickBot="1">
      <c r="A31" s="534" t="s">
        <v>60</v>
      </c>
      <c r="B31" s="535"/>
      <c r="C31" s="535"/>
      <c r="D31" s="535"/>
      <c r="E31" s="535"/>
      <c r="F31" s="535"/>
      <c r="G31" s="536"/>
      <c r="H31" s="4"/>
      <c r="I31" s="4"/>
      <c r="J31" s="4"/>
      <c r="K31" s="4"/>
      <c r="L31" s="4"/>
      <c r="M31" s="4"/>
      <c r="N31" s="4"/>
      <c r="O31" s="4"/>
      <c r="P31" s="4"/>
      <c r="Q31" s="4"/>
      <c r="R31" s="4"/>
      <c r="S31" s="4"/>
      <c r="T31" s="4"/>
      <c r="U31" s="4"/>
      <c r="V31" s="4"/>
    </row>
    <row r="32" spans="1:22" ht="30">
      <c r="A32" s="13" t="s">
        <v>61</v>
      </c>
      <c r="B32" s="537" t="s">
        <v>62</v>
      </c>
      <c r="C32" s="538"/>
      <c r="D32" s="538"/>
      <c r="E32" s="538"/>
      <c r="F32" s="538"/>
      <c r="G32" s="539"/>
      <c r="H32" s="4"/>
      <c r="I32" s="4"/>
      <c r="J32" s="4"/>
      <c r="K32" s="4"/>
      <c r="L32" s="4"/>
      <c r="M32" s="4"/>
      <c r="N32" s="4"/>
      <c r="O32" s="4"/>
      <c r="P32" s="4"/>
      <c r="Q32" s="4"/>
      <c r="R32" s="4"/>
      <c r="S32" s="4"/>
      <c r="T32" s="4"/>
      <c r="U32" s="4"/>
      <c r="V32" s="4"/>
    </row>
    <row r="33" spans="1:22" ht="30">
      <c r="A33" s="134" t="s">
        <v>12</v>
      </c>
      <c r="B33" s="524" t="s">
        <v>63</v>
      </c>
      <c r="C33" s="525"/>
      <c r="D33" s="525"/>
      <c r="E33" s="525"/>
      <c r="F33" s="525"/>
      <c r="G33" s="526"/>
      <c r="H33" s="4"/>
      <c r="I33" s="4"/>
      <c r="J33" s="4"/>
      <c r="K33" s="4"/>
      <c r="L33" s="4"/>
      <c r="M33" s="4"/>
      <c r="N33" s="4"/>
      <c r="O33" s="4"/>
      <c r="P33" s="4"/>
      <c r="Q33" s="4"/>
      <c r="R33" s="4"/>
      <c r="S33" s="4"/>
      <c r="T33" s="4"/>
      <c r="U33" s="4"/>
      <c r="V33" s="4"/>
    </row>
    <row r="34" spans="1:22" ht="45">
      <c r="A34" s="134" t="s">
        <v>14</v>
      </c>
      <c r="B34" s="524" t="s">
        <v>64</v>
      </c>
      <c r="C34" s="525"/>
      <c r="D34" s="525"/>
      <c r="E34" s="525"/>
      <c r="F34" s="525"/>
      <c r="G34" s="526"/>
      <c r="H34" s="4"/>
      <c r="I34" s="4"/>
      <c r="J34" s="4"/>
      <c r="K34" s="4"/>
      <c r="L34" s="4"/>
      <c r="M34" s="4"/>
      <c r="N34" s="4"/>
      <c r="O34" s="4"/>
      <c r="P34" s="4"/>
      <c r="Q34" s="4"/>
      <c r="R34" s="4"/>
      <c r="S34" s="4"/>
      <c r="T34" s="4"/>
      <c r="U34" s="4"/>
      <c r="V34" s="4"/>
    </row>
    <row r="35" spans="1:22" ht="15.75" thickBot="1">
      <c r="A35" s="14" t="s">
        <v>65</v>
      </c>
      <c r="B35" s="518" t="s">
        <v>66</v>
      </c>
      <c r="C35" s="518"/>
      <c r="D35" s="518"/>
      <c r="E35" s="518"/>
      <c r="F35" s="518"/>
      <c r="G35" s="519"/>
      <c r="H35" s="4"/>
      <c r="I35" s="4"/>
      <c r="J35" s="4"/>
      <c r="K35" s="4"/>
      <c r="L35" s="4"/>
      <c r="M35" s="4"/>
      <c r="N35" s="4"/>
      <c r="O35" s="4"/>
      <c r="P35" s="4"/>
      <c r="Q35" s="4"/>
      <c r="R35" s="4"/>
      <c r="S35" s="4"/>
      <c r="T35" s="4"/>
      <c r="U35" s="4"/>
      <c r="V35" s="4"/>
    </row>
    <row r="36" spans="1:22" ht="15" thickBot="1">
      <c r="G36" s="4"/>
      <c r="H36" s="4"/>
      <c r="I36" s="4"/>
      <c r="J36" s="4"/>
      <c r="K36" s="38"/>
      <c r="L36" s="39"/>
      <c r="M36" s="39"/>
      <c r="N36" s="39"/>
      <c r="O36" s="40"/>
      <c r="P36" s="4"/>
      <c r="Q36" s="4"/>
      <c r="R36" s="4"/>
      <c r="S36" s="4"/>
      <c r="T36" s="4"/>
      <c r="U36" s="4"/>
      <c r="V36" s="4"/>
    </row>
    <row r="37" spans="1:22" ht="15.75" customHeight="1" thickBot="1">
      <c r="A37" s="520" t="s">
        <v>67</v>
      </c>
      <c r="B37" s="520"/>
      <c r="C37" s="520"/>
      <c r="D37" s="520"/>
      <c r="E37" s="520"/>
      <c r="F37" s="520" t="s">
        <v>68</v>
      </c>
      <c r="G37" s="520"/>
      <c r="H37" s="520"/>
      <c r="I37" s="520"/>
      <c r="J37" s="521"/>
      <c r="K37" s="522" t="s">
        <v>69</v>
      </c>
      <c r="L37" s="520"/>
      <c r="M37" s="520"/>
      <c r="N37" s="520"/>
      <c r="O37" s="523"/>
      <c r="P37" s="4"/>
      <c r="Q37" s="4"/>
      <c r="R37" s="4"/>
      <c r="S37" s="4"/>
    </row>
    <row r="38" spans="1:22" ht="26.25" thickBot="1">
      <c r="A38" s="15" t="s">
        <v>70</v>
      </c>
      <c r="B38" s="520" t="s">
        <v>71</v>
      </c>
      <c r="C38" s="520"/>
      <c r="D38" s="15" t="s">
        <v>72</v>
      </c>
      <c r="E38" s="15" t="s">
        <v>73</v>
      </c>
      <c r="F38" s="15" t="s">
        <v>74</v>
      </c>
      <c r="G38" s="520" t="s">
        <v>75</v>
      </c>
      <c r="H38" s="520"/>
      <c r="I38" s="520" t="s">
        <v>76</v>
      </c>
      <c r="J38" s="521"/>
      <c r="K38" s="41" t="s">
        <v>77</v>
      </c>
      <c r="L38" s="520" t="s">
        <v>78</v>
      </c>
      <c r="M38" s="520"/>
      <c r="N38" s="15" t="s">
        <v>79</v>
      </c>
      <c r="O38" s="42" t="s">
        <v>80</v>
      </c>
      <c r="P38" s="4"/>
      <c r="Q38" s="4"/>
      <c r="R38" s="4"/>
      <c r="S38" s="4"/>
    </row>
    <row r="39" spans="1:22" ht="51.75" thickBot="1">
      <c r="A39" s="16" t="s">
        <v>81</v>
      </c>
      <c r="B39" s="509" t="s">
        <v>82</v>
      </c>
      <c r="C39" s="509"/>
      <c r="D39" s="54" t="s">
        <v>83</v>
      </c>
      <c r="E39" s="54" t="s">
        <v>84</v>
      </c>
      <c r="F39" s="54" t="s">
        <v>85</v>
      </c>
      <c r="G39" s="509" t="s">
        <v>86</v>
      </c>
      <c r="H39" s="509"/>
      <c r="I39" s="509" t="s">
        <v>87</v>
      </c>
      <c r="J39" s="510"/>
      <c r="K39" s="55" t="s">
        <v>88</v>
      </c>
      <c r="L39" s="511" t="s">
        <v>89</v>
      </c>
      <c r="M39" s="511"/>
      <c r="N39" s="54" t="s">
        <v>90</v>
      </c>
      <c r="O39" s="43" t="s">
        <v>91</v>
      </c>
      <c r="P39" s="4"/>
      <c r="Q39" s="4"/>
      <c r="R39" s="4"/>
      <c r="S39" s="4"/>
    </row>
    <row r="40" spans="1:22" ht="51.75" thickBot="1">
      <c r="A40" s="16" t="s">
        <v>81</v>
      </c>
      <c r="B40" s="509" t="s">
        <v>82</v>
      </c>
      <c r="C40" s="509"/>
      <c r="D40" s="54" t="s">
        <v>83</v>
      </c>
      <c r="E40" s="54" t="s">
        <v>84</v>
      </c>
      <c r="F40" s="54" t="s">
        <v>92</v>
      </c>
      <c r="G40" s="509" t="s">
        <v>93</v>
      </c>
      <c r="H40" s="509"/>
      <c r="I40" s="509" t="s">
        <v>94</v>
      </c>
      <c r="J40" s="510"/>
      <c r="K40" s="55" t="s">
        <v>88</v>
      </c>
      <c r="L40" s="516" t="s">
        <v>89</v>
      </c>
      <c r="M40" s="517"/>
      <c r="N40" s="54" t="s">
        <v>90</v>
      </c>
      <c r="O40" s="43" t="s">
        <v>91</v>
      </c>
      <c r="P40" s="4"/>
      <c r="Q40" s="4"/>
      <c r="R40" s="4"/>
      <c r="S40" s="4"/>
    </row>
    <row r="41" spans="1:22" ht="51.75" thickBot="1">
      <c r="A41" s="16" t="s">
        <v>95</v>
      </c>
      <c r="B41" s="509" t="s">
        <v>96</v>
      </c>
      <c r="C41" s="509"/>
      <c r="D41" s="54" t="s">
        <v>97</v>
      </c>
      <c r="E41" s="54" t="s">
        <v>84</v>
      </c>
      <c r="F41" s="54" t="s">
        <v>98</v>
      </c>
      <c r="G41" s="509" t="s">
        <v>93</v>
      </c>
      <c r="H41" s="509"/>
      <c r="I41" s="509" t="s">
        <v>99</v>
      </c>
      <c r="J41" s="510"/>
      <c r="K41" s="56">
        <v>43739</v>
      </c>
      <c r="L41" s="511" t="s">
        <v>100</v>
      </c>
      <c r="M41" s="511"/>
      <c r="N41" s="54" t="s">
        <v>101</v>
      </c>
      <c r="O41" s="43" t="s">
        <v>91</v>
      </c>
      <c r="P41" s="4"/>
      <c r="Q41" s="4"/>
      <c r="R41" s="4"/>
      <c r="S41" s="4"/>
    </row>
    <row r="42" spans="1:22" ht="64.5" thickBot="1">
      <c r="A42" s="16" t="s">
        <v>81</v>
      </c>
      <c r="B42" s="509" t="s">
        <v>102</v>
      </c>
      <c r="C42" s="509"/>
      <c r="D42" s="54" t="s">
        <v>103</v>
      </c>
      <c r="E42" s="54" t="s">
        <v>84</v>
      </c>
      <c r="F42" s="54" t="s">
        <v>104</v>
      </c>
      <c r="G42" s="509" t="s">
        <v>86</v>
      </c>
      <c r="H42" s="509"/>
      <c r="I42" s="509" t="s">
        <v>87</v>
      </c>
      <c r="J42" s="510"/>
      <c r="K42" s="55" t="s">
        <v>88</v>
      </c>
      <c r="L42" s="511" t="s">
        <v>100</v>
      </c>
      <c r="M42" s="511"/>
      <c r="N42" s="54" t="s">
        <v>105</v>
      </c>
      <c r="O42" s="43" t="s">
        <v>91</v>
      </c>
      <c r="P42" s="4"/>
      <c r="Q42" s="4"/>
      <c r="R42" s="4"/>
      <c r="S42" s="4"/>
    </row>
    <row r="43" spans="1:22" ht="51.75" thickBot="1">
      <c r="A43" s="16" t="s">
        <v>81</v>
      </c>
      <c r="B43" s="509" t="s">
        <v>102</v>
      </c>
      <c r="C43" s="509"/>
      <c r="D43" s="54" t="s">
        <v>103</v>
      </c>
      <c r="E43" s="54" t="s">
        <v>84</v>
      </c>
      <c r="F43" s="54" t="s">
        <v>106</v>
      </c>
      <c r="G43" s="509" t="s">
        <v>93</v>
      </c>
      <c r="H43" s="509"/>
      <c r="I43" s="509" t="s">
        <v>107</v>
      </c>
      <c r="J43" s="510"/>
      <c r="K43" s="57" t="s">
        <v>88</v>
      </c>
      <c r="L43" s="512" t="s">
        <v>100</v>
      </c>
      <c r="M43" s="512"/>
      <c r="N43" s="58" t="s">
        <v>105</v>
      </c>
      <c r="O43" s="44" t="s">
        <v>91</v>
      </c>
      <c r="P43" s="4"/>
      <c r="Q43" s="4"/>
      <c r="R43" s="4"/>
      <c r="S43" s="4"/>
    </row>
    <row r="44" spans="1:22" ht="15" thickBot="1">
      <c r="A44" s="17"/>
      <c r="B44" s="17"/>
      <c r="C44" s="17"/>
      <c r="D44" s="17"/>
      <c r="E44" s="17"/>
      <c r="F44" s="17"/>
      <c r="G44" s="17"/>
      <c r="H44" s="17"/>
      <c r="I44" s="17"/>
      <c r="J44" s="17"/>
      <c r="K44" s="17"/>
      <c r="L44" s="17"/>
      <c r="M44" s="17"/>
      <c r="N44" s="17"/>
      <c r="O44" s="17"/>
      <c r="P44" s="4"/>
      <c r="Q44" s="4"/>
      <c r="R44" s="4"/>
      <c r="S44" s="4"/>
    </row>
    <row r="45" spans="1:22" ht="16.5" thickBot="1">
      <c r="A45" s="513" t="s">
        <v>0</v>
      </c>
      <c r="B45" s="514"/>
      <c r="C45" s="514"/>
      <c r="D45" s="514"/>
      <c r="E45" s="514"/>
      <c r="F45" s="515"/>
      <c r="G45" s="4"/>
      <c r="H45" s="4"/>
      <c r="I45" s="4"/>
      <c r="J45" s="4"/>
      <c r="K45" s="4"/>
      <c r="L45" s="4"/>
      <c r="M45" s="4"/>
      <c r="N45" s="4"/>
      <c r="O45" s="4"/>
      <c r="P45" s="4"/>
    </row>
    <row r="46" spans="1:22" ht="45" customHeight="1">
      <c r="A46" s="18" t="s">
        <v>1</v>
      </c>
      <c r="B46" s="506" t="s">
        <v>2</v>
      </c>
      <c r="C46" s="507"/>
      <c r="D46" s="507"/>
      <c r="E46" s="507"/>
      <c r="F46" s="508"/>
      <c r="G46" s="4"/>
      <c r="H46" s="4"/>
      <c r="I46" s="4"/>
      <c r="J46" s="4"/>
      <c r="K46" s="4"/>
      <c r="L46" s="4"/>
      <c r="M46" s="4"/>
      <c r="N46" s="4"/>
      <c r="O46" s="4"/>
      <c r="P46" s="4"/>
    </row>
    <row r="47" spans="1:22" ht="15.75">
      <c r="A47" s="97" t="s">
        <v>3</v>
      </c>
      <c r="B47" s="484">
        <v>2019</v>
      </c>
      <c r="C47" s="485"/>
      <c r="D47" s="485"/>
      <c r="E47" s="485"/>
      <c r="F47" s="486"/>
      <c r="G47" s="4"/>
      <c r="H47" s="4"/>
      <c r="I47" s="4"/>
      <c r="J47" s="4"/>
      <c r="K47" s="4"/>
      <c r="L47" s="4"/>
      <c r="M47" s="4"/>
      <c r="N47" s="4"/>
      <c r="O47" s="4"/>
      <c r="P47" s="4"/>
    </row>
    <row r="48" spans="1:22" ht="45.75" customHeight="1">
      <c r="A48" s="98" t="s">
        <v>4</v>
      </c>
      <c r="B48" s="487">
        <v>43496</v>
      </c>
      <c r="C48" s="488"/>
      <c r="D48" s="488"/>
      <c r="E48" s="488"/>
      <c r="F48" s="489"/>
      <c r="G48" s="4"/>
      <c r="H48" s="4"/>
      <c r="I48" s="4"/>
      <c r="J48" s="4"/>
      <c r="K48" s="4"/>
      <c r="L48" s="4"/>
      <c r="M48" s="4"/>
      <c r="N48" s="4"/>
      <c r="O48" s="4"/>
      <c r="P48" s="4"/>
    </row>
    <row r="49" spans="1:16" ht="33" customHeight="1">
      <c r="A49" s="98" t="s">
        <v>5</v>
      </c>
      <c r="B49" s="490" t="s">
        <v>58</v>
      </c>
      <c r="C49" s="491"/>
      <c r="D49" s="491"/>
      <c r="E49" s="491"/>
      <c r="F49" s="492"/>
      <c r="G49" s="4"/>
      <c r="H49" s="4"/>
      <c r="I49" s="4"/>
      <c r="J49" s="4"/>
      <c r="K49" s="4"/>
      <c r="L49" s="4"/>
      <c r="M49" s="4"/>
      <c r="N49" s="4"/>
      <c r="O49" s="4"/>
      <c r="P49" s="4"/>
    </row>
    <row r="50" spans="1:16" ht="15.75">
      <c r="A50" s="493" t="s">
        <v>108</v>
      </c>
      <c r="B50" s="494"/>
      <c r="C50" s="494"/>
      <c r="D50" s="494"/>
      <c r="E50" s="494"/>
      <c r="F50" s="495"/>
      <c r="G50" s="4"/>
      <c r="H50" s="4"/>
      <c r="I50" s="4"/>
      <c r="J50" s="4"/>
      <c r="K50" s="4"/>
      <c r="L50" s="4"/>
      <c r="M50" s="4"/>
      <c r="N50" s="4"/>
      <c r="O50" s="4"/>
      <c r="P50" s="4"/>
    </row>
    <row r="51" spans="1:16" ht="30">
      <c r="A51" s="104" t="s">
        <v>61</v>
      </c>
      <c r="B51" s="496" t="s">
        <v>109</v>
      </c>
      <c r="C51" s="497"/>
      <c r="D51" s="497"/>
      <c r="E51" s="497"/>
      <c r="F51" s="498"/>
      <c r="G51" s="4"/>
      <c r="H51" s="4"/>
      <c r="I51" s="4"/>
      <c r="J51" s="4"/>
      <c r="K51" s="4"/>
      <c r="L51" s="4"/>
      <c r="M51" s="4"/>
      <c r="N51" s="4"/>
      <c r="O51" s="4"/>
      <c r="P51" s="4"/>
    </row>
    <row r="52" spans="1:16" ht="30">
      <c r="A52" s="134" t="s">
        <v>12</v>
      </c>
      <c r="B52" s="499" t="s">
        <v>110</v>
      </c>
      <c r="C52" s="500"/>
      <c r="D52" s="500"/>
      <c r="E52" s="500"/>
      <c r="F52" s="501"/>
      <c r="G52" s="4"/>
      <c r="H52" s="4"/>
      <c r="I52" s="4"/>
      <c r="J52" s="4"/>
      <c r="K52" s="4"/>
      <c r="L52" s="4"/>
      <c r="M52" s="4"/>
      <c r="N52" s="4"/>
      <c r="O52" s="4"/>
      <c r="P52" s="4"/>
    </row>
    <row r="53" spans="1:16" ht="45.75" thickBot="1">
      <c r="A53" s="19" t="s">
        <v>14</v>
      </c>
      <c r="B53" s="502" t="s">
        <v>111</v>
      </c>
      <c r="C53" s="503"/>
      <c r="D53" s="503"/>
      <c r="E53" s="503"/>
      <c r="F53" s="504"/>
      <c r="G53" s="4"/>
      <c r="H53" s="4"/>
      <c r="I53" s="4"/>
      <c r="J53" s="4"/>
      <c r="K53" s="4"/>
      <c r="L53" s="4"/>
      <c r="M53" s="4"/>
      <c r="N53" s="4"/>
      <c r="O53" s="4"/>
      <c r="P53" s="4"/>
    </row>
    <row r="54" spans="1:16" ht="15.75" thickBot="1">
      <c r="A54" s="20"/>
      <c r="B54" s="21"/>
      <c r="C54" s="22"/>
      <c r="D54" s="22"/>
      <c r="E54" s="22"/>
      <c r="F54" s="22"/>
      <c r="G54" s="4"/>
      <c r="H54" s="4"/>
      <c r="I54" s="4"/>
      <c r="J54" s="4"/>
      <c r="K54" s="4"/>
      <c r="L54" s="4"/>
      <c r="M54" s="4"/>
      <c r="N54" s="4"/>
      <c r="O54" s="4"/>
      <c r="P54" s="4"/>
    </row>
    <row r="55" spans="1:16" ht="31.5">
      <c r="A55" s="23" t="s">
        <v>112</v>
      </c>
      <c r="B55" s="505" t="s">
        <v>19</v>
      </c>
      <c r="C55" s="505"/>
      <c r="D55" s="24" t="s">
        <v>21</v>
      </c>
      <c r="E55" s="25" t="s">
        <v>79</v>
      </c>
      <c r="F55" s="135" t="s">
        <v>23</v>
      </c>
      <c r="G55" s="4"/>
      <c r="H55" s="4"/>
      <c r="I55" s="4"/>
      <c r="J55" s="4"/>
      <c r="K55" s="4"/>
      <c r="L55" s="4"/>
      <c r="M55" s="4"/>
      <c r="N55" s="4"/>
      <c r="O55" s="4"/>
      <c r="P55" s="4"/>
    </row>
    <row r="56" spans="1:16" ht="57">
      <c r="A56" s="482" t="s">
        <v>113</v>
      </c>
      <c r="B56" s="70" t="s">
        <v>25</v>
      </c>
      <c r="C56" s="136" t="s">
        <v>114</v>
      </c>
      <c r="D56" s="71" t="s">
        <v>115</v>
      </c>
      <c r="E56" s="72" t="s">
        <v>116</v>
      </c>
      <c r="F56" s="137" t="s">
        <v>117</v>
      </c>
      <c r="G56" s="4"/>
      <c r="H56" s="4"/>
      <c r="I56" s="4"/>
      <c r="J56" s="4"/>
      <c r="K56" s="4"/>
      <c r="L56" s="4"/>
      <c r="M56" s="4"/>
      <c r="N56" s="4"/>
      <c r="O56" s="4"/>
      <c r="P56" s="4"/>
    </row>
    <row r="57" spans="1:16" ht="57">
      <c r="A57" s="482"/>
      <c r="B57" s="59" t="s">
        <v>118</v>
      </c>
      <c r="C57" s="138" t="s">
        <v>119</v>
      </c>
      <c r="D57" s="60" t="s">
        <v>120</v>
      </c>
      <c r="E57" s="61" t="s">
        <v>121</v>
      </c>
      <c r="F57" s="139" t="s">
        <v>117</v>
      </c>
      <c r="G57" s="4"/>
      <c r="H57" s="4"/>
      <c r="I57" s="4"/>
      <c r="J57" s="4"/>
      <c r="K57" s="4"/>
      <c r="L57" s="4"/>
      <c r="M57" s="4"/>
      <c r="N57" s="4"/>
      <c r="O57" s="4"/>
      <c r="P57" s="4"/>
    </row>
    <row r="58" spans="1:16" ht="57">
      <c r="A58" s="482"/>
      <c r="B58" s="59" t="s">
        <v>122</v>
      </c>
      <c r="C58" s="60" t="s">
        <v>123</v>
      </c>
      <c r="D58" s="60" t="s">
        <v>124</v>
      </c>
      <c r="E58" s="61" t="s">
        <v>121</v>
      </c>
      <c r="F58" s="139" t="s">
        <v>125</v>
      </c>
      <c r="G58" s="4"/>
      <c r="H58" s="4"/>
      <c r="I58" s="4"/>
      <c r="J58" s="4"/>
      <c r="K58" s="4"/>
      <c r="L58" s="4"/>
      <c r="M58" s="4"/>
      <c r="N58" s="4"/>
      <c r="O58" s="4"/>
      <c r="P58" s="4"/>
    </row>
    <row r="59" spans="1:16" ht="218.25" customHeight="1">
      <c r="A59" s="482"/>
      <c r="B59" s="59" t="s">
        <v>126</v>
      </c>
      <c r="C59" s="60" t="s">
        <v>127</v>
      </c>
      <c r="D59" s="60" t="s">
        <v>128</v>
      </c>
      <c r="E59" s="61" t="s">
        <v>121</v>
      </c>
      <c r="F59" s="140" t="s">
        <v>29</v>
      </c>
      <c r="G59" s="4"/>
      <c r="H59" s="4"/>
      <c r="I59" s="4"/>
      <c r="J59" s="4"/>
      <c r="K59" s="4"/>
      <c r="L59" s="4"/>
      <c r="M59" s="4"/>
      <c r="N59" s="4"/>
      <c r="O59" s="4"/>
      <c r="P59" s="4"/>
    </row>
    <row r="60" spans="1:16" ht="42.75">
      <c r="A60" s="482" t="s">
        <v>129</v>
      </c>
      <c r="B60" s="62" t="s">
        <v>130</v>
      </c>
      <c r="C60" s="63" t="s">
        <v>131</v>
      </c>
      <c r="D60" s="63" t="s">
        <v>132</v>
      </c>
      <c r="E60" s="64" t="s">
        <v>133</v>
      </c>
      <c r="F60" s="141" t="s">
        <v>29</v>
      </c>
      <c r="G60" s="4"/>
      <c r="H60" s="4"/>
      <c r="I60" s="4"/>
      <c r="J60" s="4"/>
      <c r="K60" s="4"/>
      <c r="L60" s="4"/>
      <c r="M60" s="4"/>
      <c r="N60" s="4"/>
      <c r="O60" s="4"/>
      <c r="P60" s="4"/>
    </row>
    <row r="61" spans="1:16" ht="42.75">
      <c r="A61" s="482"/>
      <c r="B61" s="62" t="s">
        <v>31</v>
      </c>
      <c r="C61" s="63" t="s">
        <v>134</v>
      </c>
      <c r="D61" s="63" t="s">
        <v>135</v>
      </c>
      <c r="E61" s="64" t="s">
        <v>133</v>
      </c>
      <c r="F61" s="141" t="s">
        <v>29</v>
      </c>
      <c r="G61" s="4"/>
      <c r="H61" s="4"/>
      <c r="I61" s="4"/>
      <c r="J61" s="4"/>
      <c r="K61" s="4"/>
      <c r="L61" s="4"/>
      <c r="M61" s="4"/>
      <c r="N61" s="4"/>
      <c r="O61" s="4"/>
      <c r="P61" s="4"/>
    </row>
    <row r="62" spans="1:16" ht="42.75">
      <c r="A62" s="482"/>
      <c r="B62" s="73" t="s">
        <v>136</v>
      </c>
      <c r="C62" s="74" t="s">
        <v>137</v>
      </c>
      <c r="D62" s="75" t="s">
        <v>128</v>
      </c>
      <c r="E62" s="76" t="s">
        <v>138</v>
      </c>
      <c r="F62" s="142" t="s">
        <v>29</v>
      </c>
      <c r="G62" s="4"/>
      <c r="H62" s="4"/>
      <c r="I62" s="4"/>
      <c r="J62" s="4"/>
      <c r="K62" s="4"/>
      <c r="L62" s="4"/>
      <c r="M62" s="4"/>
      <c r="N62" s="4"/>
      <c r="O62" s="4"/>
      <c r="P62" s="4"/>
    </row>
    <row r="63" spans="1:16" ht="28.5">
      <c r="A63" s="482" t="s">
        <v>139</v>
      </c>
      <c r="B63" s="62" t="s">
        <v>37</v>
      </c>
      <c r="C63" s="63" t="s">
        <v>140</v>
      </c>
      <c r="D63" s="63" t="s">
        <v>141</v>
      </c>
      <c r="E63" s="64" t="s">
        <v>133</v>
      </c>
      <c r="F63" s="141" t="s">
        <v>29</v>
      </c>
      <c r="G63" s="4"/>
      <c r="H63" s="4"/>
      <c r="I63" s="4"/>
      <c r="J63" s="4"/>
      <c r="K63" s="4"/>
      <c r="L63" s="4"/>
      <c r="M63" s="4"/>
      <c r="N63" s="4"/>
      <c r="O63" s="4"/>
      <c r="P63" s="4"/>
    </row>
    <row r="64" spans="1:16" ht="42.75">
      <c r="A64" s="482"/>
      <c r="B64" s="67" t="s">
        <v>41</v>
      </c>
      <c r="C64" s="68" t="s">
        <v>142</v>
      </c>
      <c r="D64" s="68" t="s">
        <v>143</v>
      </c>
      <c r="E64" s="69" t="s">
        <v>144</v>
      </c>
      <c r="F64" s="143" t="s">
        <v>29</v>
      </c>
      <c r="G64" s="4"/>
      <c r="H64" s="4"/>
      <c r="I64" s="4"/>
      <c r="J64" s="4"/>
      <c r="K64" s="4"/>
      <c r="L64" s="4"/>
      <c r="M64" s="4"/>
      <c r="N64" s="4"/>
      <c r="O64" s="4"/>
      <c r="P64" s="4"/>
    </row>
    <row r="65" spans="1:19" ht="149.25" customHeight="1">
      <c r="A65" s="482"/>
      <c r="B65" s="59" t="s">
        <v>145</v>
      </c>
      <c r="C65" s="77" t="s">
        <v>146</v>
      </c>
      <c r="D65" s="60" t="s">
        <v>128</v>
      </c>
      <c r="E65" s="61" t="s">
        <v>121</v>
      </c>
      <c r="F65" s="144" t="s">
        <v>147</v>
      </c>
      <c r="G65" s="4"/>
      <c r="H65" s="4"/>
      <c r="I65" s="4"/>
      <c r="J65" s="4"/>
      <c r="K65" s="4"/>
      <c r="L65" s="4"/>
      <c r="M65" s="4"/>
      <c r="N65" s="4"/>
      <c r="O65" s="4"/>
      <c r="P65" s="4"/>
      <c r="Q65" s="4"/>
      <c r="R65" s="4"/>
      <c r="S65" s="4"/>
    </row>
    <row r="66" spans="1:19" ht="57">
      <c r="A66" s="482"/>
      <c r="B66" s="59" t="s">
        <v>148</v>
      </c>
      <c r="C66" s="60" t="s">
        <v>149</v>
      </c>
      <c r="D66" s="60" t="s">
        <v>150</v>
      </c>
      <c r="E66" s="78" t="s">
        <v>151</v>
      </c>
      <c r="F66" s="144" t="s">
        <v>117</v>
      </c>
      <c r="G66" s="4"/>
      <c r="H66" s="4"/>
      <c r="I66" s="4"/>
      <c r="J66" s="4"/>
      <c r="K66" s="4"/>
      <c r="L66" s="4"/>
      <c r="M66" s="4"/>
      <c r="N66" s="4"/>
      <c r="O66" s="4"/>
      <c r="P66" s="4"/>
      <c r="Q66" s="4"/>
      <c r="R66" s="4"/>
      <c r="S66" s="4"/>
    </row>
    <row r="67" spans="1:19" ht="114">
      <c r="A67" s="482" t="s">
        <v>152</v>
      </c>
      <c r="B67" s="65" t="s">
        <v>46</v>
      </c>
      <c r="C67" s="66" t="s">
        <v>153</v>
      </c>
      <c r="D67" s="66" t="s">
        <v>154</v>
      </c>
      <c r="E67" s="79" t="s">
        <v>138</v>
      </c>
      <c r="F67" s="145" t="s">
        <v>147</v>
      </c>
      <c r="G67" s="4"/>
      <c r="H67" s="4"/>
      <c r="I67" s="4"/>
      <c r="J67" s="4"/>
      <c r="K67" s="4"/>
      <c r="L67" s="4"/>
      <c r="M67" s="4"/>
      <c r="N67" s="4"/>
      <c r="O67" s="4"/>
      <c r="P67" s="4"/>
      <c r="Q67" s="4"/>
      <c r="R67" s="4"/>
      <c r="S67" s="4"/>
    </row>
    <row r="68" spans="1:19" ht="43.5" thickBot="1">
      <c r="A68" s="483"/>
      <c r="B68" s="80" t="s">
        <v>49</v>
      </c>
      <c r="C68" s="81" t="s">
        <v>155</v>
      </c>
      <c r="D68" s="81" t="s">
        <v>156</v>
      </c>
      <c r="E68" s="82" t="s">
        <v>138</v>
      </c>
      <c r="F68" s="146" t="s">
        <v>157</v>
      </c>
      <c r="G68" s="4"/>
      <c r="H68" s="4"/>
      <c r="I68" s="4"/>
      <c r="J68" s="4"/>
      <c r="K68" s="4"/>
      <c r="L68" s="4"/>
      <c r="M68" s="4"/>
      <c r="N68" s="4"/>
      <c r="O68" s="4"/>
      <c r="P68" s="4"/>
      <c r="Q68" s="4"/>
      <c r="R68" s="4"/>
      <c r="S68" s="4"/>
    </row>
    <row r="69" spans="1:19" ht="15.75" thickBot="1">
      <c r="A69" s="26"/>
      <c r="B69" s="26"/>
      <c r="C69" s="26"/>
      <c r="D69" s="26"/>
      <c r="E69" s="26"/>
      <c r="F69" s="26"/>
      <c r="G69" s="4"/>
      <c r="H69" s="4"/>
      <c r="I69" s="4"/>
      <c r="J69" s="4"/>
      <c r="K69" s="4"/>
      <c r="L69" s="4"/>
      <c r="M69" s="4"/>
      <c r="N69" s="4"/>
      <c r="O69" s="4"/>
      <c r="P69" s="4"/>
      <c r="Q69" s="4"/>
      <c r="R69" s="4"/>
      <c r="S69" s="4"/>
    </row>
    <row r="70" spans="1:19" ht="18.75" customHeight="1" thickBot="1">
      <c r="A70" s="466" t="s">
        <v>0</v>
      </c>
      <c r="B70" s="467"/>
      <c r="C70" s="467"/>
      <c r="D70" s="467"/>
      <c r="E70" s="467"/>
      <c r="F70" s="468"/>
      <c r="G70" s="4"/>
      <c r="H70" s="4"/>
      <c r="I70" s="4"/>
      <c r="J70" s="4"/>
      <c r="K70" s="4"/>
      <c r="L70" s="4"/>
      <c r="M70" s="4"/>
      <c r="N70" s="4"/>
      <c r="O70" s="4"/>
      <c r="P70" s="4"/>
      <c r="Q70" s="4"/>
      <c r="R70" s="4"/>
      <c r="S70" s="4"/>
    </row>
    <row r="71" spans="1:19" ht="51.75" customHeight="1">
      <c r="A71" s="105" t="s">
        <v>1</v>
      </c>
      <c r="B71" s="469" t="s">
        <v>2</v>
      </c>
      <c r="C71" s="469"/>
      <c r="D71" s="469"/>
      <c r="E71" s="469"/>
      <c r="F71" s="470"/>
      <c r="G71" s="4"/>
      <c r="H71" s="4"/>
      <c r="I71" s="4"/>
      <c r="J71" s="4"/>
      <c r="K71" s="4"/>
      <c r="L71" s="4"/>
      <c r="M71" s="4"/>
      <c r="N71" s="4"/>
      <c r="O71" s="4"/>
      <c r="P71" s="4"/>
      <c r="Q71" s="4"/>
      <c r="R71" s="4"/>
      <c r="S71" s="4"/>
    </row>
    <row r="72" spans="1:19" ht="15.75">
      <c r="A72" s="97" t="s">
        <v>3</v>
      </c>
      <c r="B72" s="453">
        <v>2019</v>
      </c>
      <c r="C72" s="453"/>
      <c r="D72" s="453"/>
      <c r="E72" s="453"/>
      <c r="F72" s="454"/>
      <c r="G72" s="4"/>
      <c r="H72" s="4"/>
      <c r="I72" s="4"/>
      <c r="J72" s="4"/>
      <c r="K72" s="4"/>
      <c r="L72" s="4"/>
      <c r="M72" s="4"/>
      <c r="N72" s="4"/>
      <c r="O72" s="4"/>
      <c r="P72" s="4"/>
      <c r="Q72" s="4"/>
      <c r="R72" s="4"/>
      <c r="S72" s="4"/>
    </row>
    <row r="73" spans="1:19" ht="45.75" customHeight="1">
      <c r="A73" s="98" t="s">
        <v>4</v>
      </c>
      <c r="B73" s="455">
        <v>43496</v>
      </c>
      <c r="C73" s="455"/>
      <c r="D73" s="455"/>
      <c r="E73" s="455"/>
      <c r="F73" s="456"/>
      <c r="G73" s="4"/>
      <c r="H73" s="4"/>
      <c r="I73" s="4"/>
      <c r="J73" s="4"/>
      <c r="K73" s="4"/>
      <c r="L73" s="4"/>
      <c r="M73" s="4"/>
      <c r="N73" s="4"/>
      <c r="O73" s="4"/>
      <c r="P73" s="4"/>
      <c r="Q73" s="4"/>
      <c r="R73" s="4"/>
      <c r="S73" s="4"/>
    </row>
    <row r="74" spans="1:19" ht="32.25" customHeight="1">
      <c r="A74" s="98" t="s">
        <v>5</v>
      </c>
      <c r="B74" s="471" t="s">
        <v>58</v>
      </c>
      <c r="C74" s="471"/>
      <c r="D74" s="471"/>
      <c r="E74" s="471"/>
      <c r="F74" s="472"/>
      <c r="G74" s="4"/>
      <c r="H74" s="4"/>
      <c r="I74" s="4"/>
      <c r="J74" s="4"/>
      <c r="K74" s="4"/>
      <c r="L74" s="4"/>
      <c r="M74" s="4"/>
      <c r="N74" s="4"/>
      <c r="O74" s="4"/>
      <c r="P74" s="4"/>
      <c r="Q74" s="4"/>
      <c r="R74" s="4"/>
      <c r="S74" s="4"/>
    </row>
    <row r="75" spans="1:19" ht="15.75">
      <c r="A75" s="473" t="s">
        <v>158</v>
      </c>
      <c r="B75" s="474"/>
      <c r="C75" s="474"/>
      <c r="D75" s="474"/>
      <c r="E75" s="474"/>
      <c r="F75" s="475"/>
      <c r="G75" s="4"/>
      <c r="H75" s="4"/>
      <c r="I75" s="4"/>
      <c r="J75" s="4"/>
      <c r="K75" s="4"/>
      <c r="L75" s="4"/>
      <c r="M75" s="4"/>
      <c r="N75" s="4"/>
      <c r="O75" s="4"/>
      <c r="P75" s="4"/>
      <c r="Q75" s="4"/>
      <c r="R75" s="4"/>
      <c r="S75" s="4"/>
    </row>
    <row r="76" spans="1:19" ht="36" customHeight="1">
      <c r="A76" s="134" t="s">
        <v>159</v>
      </c>
      <c r="B76" s="476" t="s">
        <v>160</v>
      </c>
      <c r="C76" s="476"/>
      <c r="D76" s="476"/>
      <c r="E76" s="476"/>
      <c r="F76" s="477"/>
      <c r="G76" s="4"/>
      <c r="H76" s="4"/>
      <c r="I76" s="4"/>
      <c r="J76" s="4"/>
      <c r="K76" s="4"/>
      <c r="L76" s="4"/>
      <c r="M76" s="4"/>
      <c r="N76" s="4"/>
      <c r="O76" s="4"/>
      <c r="P76" s="4"/>
      <c r="Q76" s="4"/>
      <c r="R76" s="4"/>
      <c r="S76" s="4"/>
    </row>
    <row r="77" spans="1:19" ht="34.5" customHeight="1">
      <c r="A77" s="98" t="s">
        <v>12</v>
      </c>
      <c r="B77" s="478" t="s">
        <v>161</v>
      </c>
      <c r="C77" s="476"/>
      <c r="D77" s="476"/>
      <c r="E77" s="476"/>
      <c r="F77" s="477"/>
      <c r="G77" s="4"/>
      <c r="H77" s="4"/>
      <c r="I77" s="4"/>
      <c r="J77" s="4"/>
      <c r="K77" s="4"/>
      <c r="L77" s="4"/>
      <c r="M77" s="4"/>
      <c r="N77" s="4"/>
      <c r="O77" s="4"/>
      <c r="P77" s="4"/>
      <c r="Q77" s="4"/>
      <c r="R77" s="4"/>
      <c r="S77" s="4"/>
    </row>
    <row r="78" spans="1:19" ht="45">
      <c r="A78" s="134" t="s">
        <v>14</v>
      </c>
      <c r="B78" s="478" t="s">
        <v>111</v>
      </c>
      <c r="C78" s="478"/>
      <c r="D78" s="478"/>
      <c r="E78" s="478"/>
      <c r="F78" s="479"/>
      <c r="G78" s="4"/>
      <c r="H78" s="4"/>
      <c r="I78" s="4"/>
      <c r="J78" s="4"/>
      <c r="K78" s="4"/>
      <c r="L78" s="4"/>
      <c r="M78" s="4"/>
      <c r="N78" s="4"/>
      <c r="O78" s="4"/>
      <c r="P78" s="4"/>
      <c r="Q78" s="4"/>
      <c r="R78" s="4"/>
      <c r="S78" s="4"/>
    </row>
    <row r="79" spans="1:19" ht="65.25" customHeight="1" thickBot="1">
      <c r="A79" s="27" t="s">
        <v>162</v>
      </c>
      <c r="B79" s="480" t="s">
        <v>163</v>
      </c>
      <c r="C79" s="480"/>
      <c r="D79" s="480"/>
      <c r="E79" s="480"/>
      <c r="F79" s="481"/>
      <c r="G79" s="4"/>
      <c r="H79" s="4"/>
      <c r="I79" s="4"/>
      <c r="J79" s="4"/>
      <c r="K79" s="4"/>
      <c r="L79" s="4"/>
      <c r="M79" s="4"/>
      <c r="N79" s="4"/>
      <c r="O79" s="4"/>
      <c r="P79" s="4"/>
      <c r="Q79" s="4"/>
      <c r="R79" s="4"/>
      <c r="S79" s="4"/>
    </row>
    <row r="80" spans="1:19" ht="16.5" thickBot="1">
      <c r="A80" s="28"/>
      <c r="B80" s="29"/>
      <c r="C80" s="29"/>
      <c r="D80" s="29"/>
      <c r="E80" s="29"/>
      <c r="F80" s="29"/>
      <c r="G80" s="4"/>
      <c r="H80" s="4"/>
      <c r="I80" s="4"/>
      <c r="J80" s="4"/>
      <c r="K80" s="4"/>
      <c r="L80" s="4"/>
      <c r="M80" s="4"/>
      <c r="N80" s="4"/>
      <c r="O80" s="4"/>
      <c r="P80" s="4"/>
      <c r="Q80" s="4"/>
      <c r="R80" s="4"/>
      <c r="S80" s="4"/>
    </row>
    <row r="81" spans="1:19" ht="32.25" thickBot="1">
      <c r="A81" s="30" t="s">
        <v>112</v>
      </c>
      <c r="B81" s="440" t="s">
        <v>19</v>
      </c>
      <c r="C81" s="440"/>
      <c r="D81" s="31" t="s">
        <v>21</v>
      </c>
      <c r="E81" s="32" t="s">
        <v>79</v>
      </c>
      <c r="F81" s="147" t="s">
        <v>23</v>
      </c>
      <c r="G81" s="4"/>
      <c r="H81" s="4"/>
      <c r="I81" s="4"/>
      <c r="J81" s="4"/>
      <c r="K81" s="4"/>
      <c r="L81" s="4"/>
      <c r="M81" s="4"/>
      <c r="N81" s="4"/>
      <c r="O81" s="4"/>
      <c r="P81" s="4"/>
      <c r="Q81" s="4"/>
      <c r="R81" s="4"/>
      <c r="S81" s="4"/>
    </row>
    <row r="82" spans="1:19" ht="109.5" customHeight="1">
      <c r="A82" s="465" t="s">
        <v>164</v>
      </c>
      <c r="B82" s="106" t="s">
        <v>25</v>
      </c>
      <c r="C82" s="107" t="s">
        <v>165</v>
      </c>
      <c r="D82" s="107" t="s">
        <v>166</v>
      </c>
      <c r="E82" s="108" t="s">
        <v>116</v>
      </c>
      <c r="F82" s="148" t="s">
        <v>167</v>
      </c>
      <c r="G82" s="4"/>
      <c r="H82" s="4"/>
      <c r="I82" s="4"/>
      <c r="J82" s="4"/>
      <c r="K82" s="4"/>
      <c r="L82" s="4"/>
      <c r="M82" s="4"/>
      <c r="N82" s="4"/>
      <c r="O82" s="4"/>
      <c r="P82" s="4"/>
      <c r="Q82" s="4"/>
      <c r="R82" s="4"/>
      <c r="S82" s="4"/>
    </row>
    <row r="83" spans="1:19" ht="114" customHeight="1">
      <c r="A83" s="444"/>
      <c r="B83" s="149" t="s">
        <v>118</v>
      </c>
      <c r="C83" s="150" t="s">
        <v>168</v>
      </c>
      <c r="D83" s="150" t="s">
        <v>169</v>
      </c>
      <c r="E83" s="151" t="s">
        <v>116</v>
      </c>
      <c r="F83" s="148" t="s">
        <v>167</v>
      </c>
      <c r="G83" s="4"/>
      <c r="H83" s="4"/>
      <c r="I83" s="4"/>
      <c r="J83" s="4"/>
      <c r="K83" s="4"/>
      <c r="L83" s="4"/>
      <c r="M83" s="4"/>
      <c r="N83" s="4"/>
      <c r="O83" s="4"/>
      <c r="P83" s="4"/>
      <c r="Q83" s="4"/>
      <c r="R83" s="4"/>
      <c r="S83" s="4"/>
    </row>
    <row r="84" spans="1:19" ht="72" customHeight="1">
      <c r="A84" s="444"/>
      <c r="B84" s="149" t="s">
        <v>122</v>
      </c>
      <c r="C84" s="150" t="s">
        <v>170</v>
      </c>
      <c r="D84" s="150" t="s">
        <v>171</v>
      </c>
      <c r="E84" s="151" t="s">
        <v>116</v>
      </c>
      <c r="F84" s="148" t="s">
        <v>172</v>
      </c>
      <c r="G84" s="33"/>
      <c r="H84" s="33"/>
      <c r="I84" s="33"/>
      <c r="J84" s="33"/>
      <c r="K84" s="33"/>
      <c r="L84" s="33"/>
      <c r="M84" s="33"/>
      <c r="N84" s="33"/>
      <c r="O84" s="33"/>
      <c r="P84" s="33"/>
      <c r="Q84" s="33"/>
      <c r="R84" s="33"/>
      <c r="S84" s="33"/>
    </row>
    <row r="85" spans="1:19" ht="83.25" customHeight="1">
      <c r="A85" s="444" t="s">
        <v>173</v>
      </c>
      <c r="B85" s="149" t="s">
        <v>130</v>
      </c>
      <c r="C85" s="150" t="s">
        <v>174</v>
      </c>
      <c r="D85" s="150" t="s">
        <v>175</v>
      </c>
      <c r="E85" s="151" t="s">
        <v>116</v>
      </c>
      <c r="F85" s="151" t="s">
        <v>172</v>
      </c>
      <c r="G85" s="33"/>
      <c r="H85" s="33"/>
      <c r="I85" s="33"/>
      <c r="J85" s="33"/>
      <c r="K85" s="33"/>
      <c r="L85" s="33"/>
      <c r="M85" s="33"/>
      <c r="N85" s="33"/>
      <c r="O85" s="33"/>
      <c r="P85" s="33"/>
      <c r="Q85" s="33"/>
      <c r="R85" s="33"/>
      <c r="S85" s="33"/>
    </row>
    <row r="86" spans="1:19" ht="225" customHeight="1">
      <c r="A86" s="444"/>
      <c r="B86" s="149" t="s">
        <v>31</v>
      </c>
      <c r="C86" s="150" t="s">
        <v>176</v>
      </c>
      <c r="D86" s="150" t="s">
        <v>177</v>
      </c>
      <c r="E86" s="151" t="s">
        <v>116</v>
      </c>
      <c r="F86" s="151" t="s">
        <v>167</v>
      </c>
    </row>
    <row r="87" spans="1:19" ht="135.75" customHeight="1">
      <c r="A87" s="444"/>
      <c r="B87" s="149" t="s">
        <v>136</v>
      </c>
      <c r="C87" s="150" t="s">
        <v>178</v>
      </c>
      <c r="D87" s="150" t="s">
        <v>179</v>
      </c>
      <c r="E87" s="151" t="s">
        <v>116</v>
      </c>
      <c r="F87" s="151" t="s">
        <v>167</v>
      </c>
    </row>
    <row r="88" spans="1:19" ht="146.25" customHeight="1">
      <c r="A88" s="444"/>
      <c r="B88" s="149" t="s">
        <v>180</v>
      </c>
      <c r="C88" s="150" t="s">
        <v>181</v>
      </c>
      <c r="D88" s="150" t="s">
        <v>182</v>
      </c>
      <c r="E88" s="151" t="s">
        <v>116</v>
      </c>
      <c r="F88" s="151" t="s">
        <v>167</v>
      </c>
    </row>
    <row r="89" spans="1:19" ht="132.75" customHeight="1">
      <c r="A89" s="445" t="s">
        <v>183</v>
      </c>
      <c r="B89" s="149" t="s">
        <v>37</v>
      </c>
      <c r="C89" s="150" t="s">
        <v>184</v>
      </c>
      <c r="D89" s="150" t="s">
        <v>185</v>
      </c>
      <c r="E89" s="151" t="s">
        <v>116</v>
      </c>
      <c r="F89" s="151" t="s">
        <v>167</v>
      </c>
    </row>
    <row r="90" spans="1:19" ht="110.25" customHeight="1">
      <c r="A90" s="445"/>
      <c r="B90" s="152" t="s">
        <v>41</v>
      </c>
      <c r="C90" s="153" t="s">
        <v>186</v>
      </c>
      <c r="D90" s="153" t="s">
        <v>187</v>
      </c>
      <c r="E90" s="154" t="s">
        <v>188</v>
      </c>
      <c r="F90" s="155" t="s">
        <v>125</v>
      </c>
    </row>
    <row r="91" spans="1:19" ht="82.5" customHeight="1">
      <c r="A91" s="445"/>
      <c r="B91" s="152" t="s">
        <v>145</v>
      </c>
      <c r="C91" s="153" t="s">
        <v>189</v>
      </c>
      <c r="D91" s="153" t="s">
        <v>190</v>
      </c>
      <c r="E91" s="154" t="s">
        <v>188</v>
      </c>
      <c r="F91" s="155" t="s">
        <v>125</v>
      </c>
    </row>
    <row r="92" spans="1:19" ht="99" customHeight="1">
      <c r="A92" s="444" t="s">
        <v>191</v>
      </c>
      <c r="B92" s="149" t="s">
        <v>46</v>
      </c>
      <c r="C92" s="150" t="s">
        <v>192</v>
      </c>
      <c r="D92" s="150" t="s">
        <v>193</v>
      </c>
      <c r="E92" s="151" t="s">
        <v>116</v>
      </c>
      <c r="F92" s="151" t="s">
        <v>194</v>
      </c>
    </row>
    <row r="93" spans="1:19" ht="96" customHeight="1">
      <c r="A93" s="444"/>
      <c r="B93" s="149" t="s">
        <v>49</v>
      </c>
      <c r="C93" s="150" t="s">
        <v>195</v>
      </c>
      <c r="D93" s="150" t="s">
        <v>196</v>
      </c>
      <c r="E93" s="151" t="s">
        <v>116</v>
      </c>
      <c r="F93" s="151" t="s">
        <v>172</v>
      </c>
    </row>
    <row r="94" spans="1:19" ht="87" customHeight="1">
      <c r="A94" s="444"/>
      <c r="B94" s="149" t="s">
        <v>197</v>
      </c>
      <c r="C94" s="150" t="s">
        <v>198</v>
      </c>
      <c r="D94" s="150" t="s">
        <v>199</v>
      </c>
      <c r="E94" s="151" t="s">
        <v>116</v>
      </c>
      <c r="F94" s="151" t="s">
        <v>167</v>
      </c>
    </row>
    <row r="95" spans="1:19" ht="89.25" customHeight="1">
      <c r="A95" s="444" t="s">
        <v>200</v>
      </c>
      <c r="B95" s="149" t="s">
        <v>53</v>
      </c>
      <c r="C95" s="150" t="s">
        <v>201</v>
      </c>
      <c r="D95" s="150" t="s">
        <v>199</v>
      </c>
      <c r="E95" s="151" t="s">
        <v>116</v>
      </c>
      <c r="F95" s="148" t="s">
        <v>172</v>
      </c>
    </row>
    <row r="96" spans="1:19" ht="99.75" customHeight="1">
      <c r="A96" s="444"/>
      <c r="B96" s="149" t="s">
        <v>202</v>
      </c>
      <c r="C96" s="150" t="s">
        <v>203</v>
      </c>
      <c r="D96" s="150" t="s">
        <v>204</v>
      </c>
      <c r="E96" s="151" t="s">
        <v>116</v>
      </c>
      <c r="F96" s="148" t="s">
        <v>125</v>
      </c>
    </row>
    <row r="97" spans="1:19" ht="28.5">
      <c r="A97" s="444"/>
      <c r="B97" s="149" t="s">
        <v>205</v>
      </c>
      <c r="C97" s="150" t="s">
        <v>206</v>
      </c>
      <c r="D97" s="150" t="s">
        <v>207</v>
      </c>
      <c r="E97" s="151" t="s">
        <v>116</v>
      </c>
      <c r="F97" s="151" t="s">
        <v>172</v>
      </c>
    </row>
    <row r="98" spans="1:19" ht="43.5" thickBot="1">
      <c r="A98" s="446"/>
      <c r="B98" s="83" t="s">
        <v>208</v>
      </c>
      <c r="C98" s="84" t="s">
        <v>209</v>
      </c>
      <c r="D98" s="84" t="s">
        <v>210</v>
      </c>
      <c r="E98" s="85" t="s">
        <v>116</v>
      </c>
      <c r="F98" s="148" t="s">
        <v>167</v>
      </c>
    </row>
    <row r="99" spans="1:19" ht="15.75" thickBot="1">
      <c r="A99" s="26"/>
      <c r="B99" s="26"/>
      <c r="C99" s="26"/>
      <c r="D99" s="26"/>
      <c r="E99" s="26"/>
      <c r="F99" s="26"/>
    </row>
    <row r="100" spans="1:19" ht="15.75">
      <c r="A100" s="447" t="s">
        <v>0</v>
      </c>
      <c r="B100" s="448"/>
      <c r="C100" s="448"/>
      <c r="D100" s="448"/>
      <c r="E100" s="448"/>
      <c r="F100" s="449"/>
    </row>
    <row r="101" spans="1:19" ht="48.75" customHeight="1">
      <c r="A101" s="97" t="s">
        <v>1</v>
      </c>
      <c r="B101" s="450" t="s">
        <v>2</v>
      </c>
      <c r="C101" s="451"/>
      <c r="D101" s="451"/>
      <c r="E101" s="451"/>
      <c r="F101" s="452"/>
    </row>
    <row r="102" spans="1:19" ht="15.75">
      <c r="A102" s="97" t="s">
        <v>3</v>
      </c>
      <c r="B102" s="453">
        <v>2019</v>
      </c>
      <c r="C102" s="453"/>
      <c r="D102" s="453"/>
      <c r="E102" s="453"/>
      <c r="F102" s="454"/>
    </row>
    <row r="103" spans="1:19" ht="66.75" customHeight="1">
      <c r="A103" s="98" t="s">
        <v>4</v>
      </c>
      <c r="B103" s="455">
        <v>43496</v>
      </c>
      <c r="C103" s="455"/>
      <c r="D103" s="455"/>
      <c r="E103" s="455"/>
      <c r="F103" s="456"/>
    </row>
    <row r="104" spans="1:19" ht="35.25" customHeight="1" thickBot="1">
      <c r="A104" s="12" t="s">
        <v>5</v>
      </c>
      <c r="B104" s="457" t="s">
        <v>58</v>
      </c>
      <c r="C104" s="457"/>
      <c r="D104" s="457"/>
      <c r="E104" s="457"/>
      <c r="F104" s="458"/>
    </row>
    <row r="105" spans="1:19" ht="16.5" thickBot="1">
      <c r="A105" s="459" t="s">
        <v>211</v>
      </c>
      <c r="B105" s="460"/>
      <c r="C105" s="460"/>
      <c r="D105" s="460"/>
      <c r="E105" s="460"/>
      <c r="F105" s="461"/>
    </row>
    <row r="106" spans="1:19" ht="30">
      <c r="A106" s="13" t="s">
        <v>159</v>
      </c>
      <c r="B106" s="462" t="s">
        <v>212</v>
      </c>
      <c r="C106" s="463"/>
      <c r="D106" s="463"/>
      <c r="E106" s="463"/>
      <c r="F106" s="464"/>
    </row>
    <row r="107" spans="1:19" ht="75" customHeight="1">
      <c r="A107" s="98" t="s">
        <v>12</v>
      </c>
      <c r="B107" s="431" t="s">
        <v>213</v>
      </c>
      <c r="C107" s="429"/>
      <c r="D107" s="429"/>
      <c r="E107" s="429"/>
      <c r="F107" s="430"/>
    </row>
    <row r="108" spans="1:19" ht="45">
      <c r="A108" s="134" t="s">
        <v>14</v>
      </c>
      <c r="B108" s="428" t="s">
        <v>64</v>
      </c>
      <c r="C108" s="429"/>
      <c r="D108" s="429"/>
      <c r="E108" s="429"/>
      <c r="F108" s="430"/>
    </row>
    <row r="109" spans="1:19" ht="15.75">
      <c r="A109" s="156" t="s">
        <v>214</v>
      </c>
      <c r="B109" s="431" t="s">
        <v>215</v>
      </c>
      <c r="C109" s="432"/>
      <c r="D109" s="432"/>
      <c r="E109" s="432"/>
      <c r="F109" s="433"/>
    </row>
    <row r="110" spans="1:19" ht="63">
      <c r="A110" s="157" t="s">
        <v>216</v>
      </c>
      <c r="B110" s="434" t="s">
        <v>217</v>
      </c>
      <c r="C110" s="435"/>
      <c r="D110" s="435"/>
      <c r="E110" s="435"/>
      <c r="F110" s="436"/>
      <c r="G110" s="4"/>
      <c r="H110" s="4"/>
      <c r="I110" s="4"/>
      <c r="J110" s="4"/>
      <c r="K110" s="4"/>
      <c r="L110" s="4"/>
      <c r="M110" s="4"/>
      <c r="N110" s="4"/>
      <c r="O110" s="4"/>
      <c r="P110" s="4"/>
      <c r="Q110" s="4"/>
      <c r="R110" s="4"/>
      <c r="S110" s="4"/>
    </row>
    <row r="111" spans="1:19" ht="31.5" customHeight="1" thickBot="1">
      <c r="A111" s="158" t="s">
        <v>214</v>
      </c>
      <c r="B111" s="437" t="s">
        <v>66</v>
      </c>
      <c r="C111" s="438"/>
      <c r="D111" s="438"/>
      <c r="E111" s="438"/>
      <c r="F111" s="439"/>
      <c r="G111" s="4"/>
      <c r="H111" s="4"/>
      <c r="I111" s="4"/>
      <c r="J111" s="4"/>
      <c r="K111" s="4"/>
      <c r="L111" s="4"/>
      <c r="M111" s="4"/>
      <c r="N111" s="4"/>
      <c r="O111" s="4"/>
      <c r="P111" s="4"/>
      <c r="Q111" s="4"/>
      <c r="R111" s="4"/>
      <c r="S111" s="4"/>
    </row>
    <row r="112" spans="1:19" ht="16.5" thickBot="1">
      <c r="A112" s="34"/>
      <c r="B112" s="35"/>
      <c r="C112" s="35"/>
      <c r="D112" s="35"/>
      <c r="E112" s="35"/>
      <c r="F112" s="35"/>
    </row>
    <row r="113" spans="1:6" ht="32.25" thickBot="1">
      <c r="A113" s="30" t="s">
        <v>218</v>
      </c>
      <c r="B113" s="440" t="s">
        <v>19</v>
      </c>
      <c r="C113" s="440"/>
      <c r="D113" s="31" t="s">
        <v>21</v>
      </c>
      <c r="E113" s="32" t="s">
        <v>79</v>
      </c>
      <c r="F113" s="147" t="s">
        <v>23</v>
      </c>
    </row>
    <row r="114" spans="1:6" ht="114">
      <c r="A114" s="441" t="s">
        <v>219</v>
      </c>
      <c r="B114" s="109" t="s">
        <v>25</v>
      </c>
      <c r="C114" s="110" t="s">
        <v>220</v>
      </c>
      <c r="D114" s="111" t="s">
        <v>221</v>
      </c>
      <c r="E114" s="111" t="s">
        <v>222</v>
      </c>
      <c r="F114" s="159" t="s">
        <v>167</v>
      </c>
    </row>
    <row r="115" spans="1:6" ht="153" customHeight="1">
      <c r="A115" s="442"/>
      <c r="B115" s="160" t="s">
        <v>118</v>
      </c>
      <c r="C115" s="161" t="s">
        <v>223</v>
      </c>
      <c r="D115" s="162" t="s">
        <v>224</v>
      </c>
      <c r="E115" s="162" t="s">
        <v>225</v>
      </c>
      <c r="F115" s="163" t="s">
        <v>125</v>
      </c>
    </row>
    <row r="116" spans="1:6" ht="76.5" customHeight="1">
      <c r="A116" s="442"/>
      <c r="B116" s="164" t="s">
        <v>122</v>
      </c>
      <c r="C116" s="165" t="s">
        <v>226</v>
      </c>
      <c r="D116" s="166" t="s">
        <v>227</v>
      </c>
      <c r="E116" s="111" t="s">
        <v>222</v>
      </c>
      <c r="F116" s="159" t="s">
        <v>125</v>
      </c>
    </row>
    <row r="117" spans="1:6" ht="42.75">
      <c r="A117" s="442"/>
      <c r="B117" s="160" t="s">
        <v>126</v>
      </c>
      <c r="C117" s="161" t="s">
        <v>228</v>
      </c>
      <c r="D117" s="162" t="s">
        <v>229</v>
      </c>
      <c r="E117" s="162" t="s">
        <v>225</v>
      </c>
      <c r="F117" s="163" t="s">
        <v>125</v>
      </c>
    </row>
    <row r="118" spans="1:6" ht="57">
      <c r="A118" s="442"/>
      <c r="B118" s="164" t="s">
        <v>230</v>
      </c>
      <c r="C118" s="167" t="s">
        <v>231</v>
      </c>
      <c r="D118" s="166" t="s">
        <v>232</v>
      </c>
      <c r="E118" s="111" t="s">
        <v>222</v>
      </c>
      <c r="F118" s="159" t="s">
        <v>125</v>
      </c>
    </row>
    <row r="119" spans="1:6" ht="98.25" customHeight="1">
      <c r="A119" s="443"/>
      <c r="B119" s="168" t="s">
        <v>233</v>
      </c>
      <c r="C119" s="169" t="s">
        <v>234</v>
      </c>
      <c r="D119" s="170" t="s">
        <v>235</v>
      </c>
      <c r="E119" s="112" t="s">
        <v>236</v>
      </c>
      <c r="F119" s="171" t="s">
        <v>125</v>
      </c>
    </row>
    <row r="120" spans="1:6" ht="198.75" customHeight="1">
      <c r="A120" s="427" t="s">
        <v>237</v>
      </c>
      <c r="B120" s="172" t="s">
        <v>130</v>
      </c>
      <c r="C120" s="173" t="s">
        <v>238</v>
      </c>
      <c r="D120" s="174" t="s">
        <v>239</v>
      </c>
      <c r="E120" s="174" t="s">
        <v>240</v>
      </c>
      <c r="F120" s="175" t="s">
        <v>29</v>
      </c>
    </row>
    <row r="121" spans="1:6" ht="153.75" customHeight="1">
      <c r="A121" s="427"/>
      <c r="B121" s="176" t="s">
        <v>31</v>
      </c>
      <c r="C121" s="177" t="s">
        <v>241</v>
      </c>
      <c r="D121" s="178" t="s">
        <v>242</v>
      </c>
      <c r="E121" s="179" t="s">
        <v>243</v>
      </c>
      <c r="F121" s="180" t="s">
        <v>29</v>
      </c>
    </row>
    <row r="122" spans="1:6" ht="106.5" customHeight="1">
      <c r="A122" s="427" t="s">
        <v>244</v>
      </c>
      <c r="B122" s="147" t="s">
        <v>37</v>
      </c>
      <c r="C122" s="169" t="s">
        <v>245</v>
      </c>
      <c r="D122" s="181" t="s">
        <v>246</v>
      </c>
      <c r="E122" s="181" t="s">
        <v>247</v>
      </c>
      <c r="F122" s="182" t="s">
        <v>29</v>
      </c>
    </row>
    <row r="123" spans="1:6" ht="42.75">
      <c r="A123" s="427"/>
      <c r="B123" s="147" t="s">
        <v>41</v>
      </c>
      <c r="C123" s="183" t="s">
        <v>248</v>
      </c>
      <c r="D123" s="184" t="s">
        <v>249</v>
      </c>
      <c r="E123" s="184" t="s">
        <v>250</v>
      </c>
      <c r="F123" s="185" t="s">
        <v>29</v>
      </c>
    </row>
    <row r="124" spans="1:6" ht="57">
      <c r="A124" s="427"/>
      <c r="B124" s="147" t="s">
        <v>145</v>
      </c>
      <c r="C124" s="177" t="s">
        <v>251</v>
      </c>
      <c r="D124" s="179" t="s">
        <v>252</v>
      </c>
      <c r="E124" s="186" t="s">
        <v>247</v>
      </c>
      <c r="F124" s="187" t="s">
        <v>29</v>
      </c>
    </row>
    <row r="125" spans="1:6" ht="57">
      <c r="A125" s="427" t="s">
        <v>253</v>
      </c>
      <c r="B125" s="147" t="s">
        <v>46</v>
      </c>
      <c r="C125" s="177" t="s">
        <v>254</v>
      </c>
      <c r="D125" s="186" t="s">
        <v>255</v>
      </c>
      <c r="E125" s="186" t="s">
        <v>243</v>
      </c>
      <c r="F125" s="180" t="s">
        <v>256</v>
      </c>
    </row>
    <row r="126" spans="1:6" ht="71.25">
      <c r="A126" s="427"/>
      <c r="B126" s="147" t="s">
        <v>49</v>
      </c>
      <c r="C126" s="177" t="s">
        <v>257</v>
      </c>
      <c r="D126" s="186" t="s">
        <v>258</v>
      </c>
      <c r="E126" s="186" t="s">
        <v>243</v>
      </c>
      <c r="F126" s="187" t="s">
        <v>29</v>
      </c>
    </row>
    <row r="127" spans="1:6" ht="119.25" customHeight="1" thickBot="1">
      <c r="A127" s="36" t="s">
        <v>259</v>
      </c>
      <c r="B127" s="37" t="s">
        <v>53</v>
      </c>
      <c r="C127" s="86" t="s">
        <v>260</v>
      </c>
      <c r="D127" s="87" t="s">
        <v>261</v>
      </c>
      <c r="E127" s="87" t="s">
        <v>243</v>
      </c>
      <c r="F127" s="180" t="s">
        <v>29</v>
      </c>
    </row>
    <row r="128" spans="1:6" ht="74.25" customHeight="1">
      <c r="D128" s="26"/>
      <c r="E128" s="26"/>
      <c r="F128" s="26"/>
    </row>
    <row r="129" spans="4:6" ht="15">
      <c r="D129" s="26"/>
      <c r="E129" s="26"/>
      <c r="F129" s="26"/>
    </row>
    <row r="130" spans="4:6" ht="15">
      <c r="D130" s="26"/>
      <c r="E130" s="26"/>
      <c r="F130" s="26"/>
    </row>
    <row r="131" spans="4:6" ht="15">
      <c r="D131" s="26"/>
      <c r="E131" s="26"/>
      <c r="F131" s="26"/>
    </row>
    <row r="132" spans="4:6" ht="15">
      <c r="D132" s="26"/>
      <c r="E132" s="26"/>
      <c r="F132" s="26"/>
    </row>
    <row r="133" spans="4:6" ht="15">
      <c r="D133" s="26"/>
      <c r="E133" s="26"/>
      <c r="F133" s="26"/>
    </row>
    <row r="134" spans="4:6" ht="15">
      <c r="D134" s="26"/>
      <c r="E134" s="26"/>
      <c r="F134" s="26"/>
    </row>
    <row r="135" spans="4:6" ht="15">
      <c r="D135" s="26"/>
      <c r="E135" s="26"/>
      <c r="F135" s="26"/>
    </row>
    <row r="136" spans="4:6" ht="15">
      <c r="D136" s="26"/>
      <c r="E136" s="26"/>
      <c r="F136" s="26"/>
    </row>
    <row r="137" spans="4:6" ht="15">
      <c r="D137" s="26"/>
      <c r="E137" s="26"/>
      <c r="F137" s="26"/>
    </row>
    <row r="138" spans="4:6" ht="15">
      <c r="D138" s="26"/>
      <c r="E138" s="26"/>
      <c r="F138" s="26"/>
    </row>
  </sheetData>
  <mergeCells count="99">
    <mergeCell ref="B13:F13"/>
    <mergeCell ref="A2:F2"/>
    <mergeCell ref="B3:F3"/>
    <mergeCell ref="B4:F4"/>
    <mergeCell ref="B5:F5"/>
    <mergeCell ref="B6:F6"/>
    <mergeCell ref="B7:F7"/>
    <mergeCell ref="A8:F8"/>
    <mergeCell ref="B9:F9"/>
    <mergeCell ref="B10:F10"/>
    <mergeCell ref="B11:F11"/>
    <mergeCell ref="B12:F12"/>
    <mergeCell ref="B34:G34"/>
    <mergeCell ref="A18:A19"/>
    <mergeCell ref="A20:A21"/>
    <mergeCell ref="A25:G25"/>
    <mergeCell ref="B26:G26"/>
    <mergeCell ref="B27:G27"/>
    <mergeCell ref="B28:G28"/>
    <mergeCell ref="B29:G29"/>
    <mergeCell ref="B30:G30"/>
    <mergeCell ref="A31:G31"/>
    <mergeCell ref="B32:G32"/>
    <mergeCell ref="B33:G33"/>
    <mergeCell ref="B35:G35"/>
    <mergeCell ref="A37:E37"/>
    <mergeCell ref="F37:J37"/>
    <mergeCell ref="K37:O37"/>
    <mergeCell ref="B38:C38"/>
    <mergeCell ref="G38:H38"/>
    <mergeCell ref="I38:J38"/>
    <mergeCell ref="L38:M38"/>
    <mergeCell ref="B39:C39"/>
    <mergeCell ref="G39:H39"/>
    <mergeCell ref="I39:J39"/>
    <mergeCell ref="L39:M39"/>
    <mergeCell ref="B40:C40"/>
    <mergeCell ref="G40:H40"/>
    <mergeCell ref="I40:J40"/>
    <mergeCell ref="L40:M40"/>
    <mergeCell ref="B46:F46"/>
    <mergeCell ref="B41:C41"/>
    <mergeCell ref="G41:H41"/>
    <mergeCell ref="I41:J41"/>
    <mergeCell ref="L41:M41"/>
    <mergeCell ref="B42:C42"/>
    <mergeCell ref="G42:H42"/>
    <mergeCell ref="I42:J42"/>
    <mergeCell ref="L42:M42"/>
    <mergeCell ref="B43:C43"/>
    <mergeCell ref="G43:H43"/>
    <mergeCell ref="I43:J43"/>
    <mergeCell ref="L43:M43"/>
    <mergeCell ref="A45:F45"/>
    <mergeCell ref="A67:A68"/>
    <mergeCell ref="B47:F47"/>
    <mergeCell ref="B48:F48"/>
    <mergeCell ref="B49:F49"/>
    <mergeCell ref="A50:F50"/>
    <mergeCell ref="B51:F51"/>
    <mergeCell ref="B52:F52"/>
    <mergeCell ref="B53:F53"/>
    <mergeCell ref="B55:C55"/>
    <mergeCell ref="A56:A59"/>
    <mergeCell ref="A60:A62"/>
    <mergeCell ref="A63:A66"/>
    <mergeCell ref="A82:A84"/>
    <mergeCell ref="A70:F70"/>
    <mergeCell ref="B71:F71"/>
    <mergeCell ref="B72:F72"/>
    <mergeCell ref="B73:F73"/>
    <mergeCell ref="B74:F74"/>
    <mergeCell ref="A75:F75"/>
    <mergeCell ref="B76:F76"/>
    <mergeCell ref="B77:F77"/>
    <mergeCell ref="B78:F78"/>
    <mergeCell ref="B79:F79"/>
    <mergeCell ref="B81:C81"/>
    <mergeCell ref="B107:F107"/>
    <mergeCell ref="A85:A88"/>
    <mergeCell ref="A89:A91"/>
    <mergeCell ref="A92:A94"/>
    <mergeCell ref="A95:A98"/>
    <mergeCell ref="A100:F100"/>
    <mergeCell ref="B101:F101"/>
    <mergeCell ref="B102:F102"/>
    <mergeCell ref="B103:F103"/>
    <mergeCell ref="B104:F104"/>
    <mergeCell ref="A105:F105"/>
    <mergeCell ref="B106:F106"/>
    <mergeCell ref="A120:A121"/>
    <mergeCell ref="A122:A124"/>
    <mergeCell ref="A125:A126"/>
    <mergeCell ref="B108:F108"/>
    <mergeCell ref="B109:F109"/>
    <mergeCell ref="B110:F110"/>
    <mergeCell ref="B111:F111"/>
    <mergeCell ref="B113:C113"/>
    <mergeCell ref="A114:A119"/>
  </mergeCells>
  <printOptions horizontalCentered="1"/>
  <pageMargins left="0.70866141732283472" right="0.70866141732283472" top="0.74803149606299213" bottom="0.74803149606299213" header="0.31496062992125984" footer="0.31496062992125984"/>
  <pageSetup scale="28" orientation="portrait" r:id="rId1"/>
  <rowBreaks count="4" manualBreakCount="4">
    <brk id="23" max="20" man="1"/>
    <brk id="44" max="20" man="1"/>
    <brk id="68" max="20" man="1"/>
    <brk id="98"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BC288"/>
  <sheetViews>
    <sheetView showGridLines="0" tabSelected="1" zoomScale="55" zoomScaleNormal="55" zoomScalePageLayoutView="40" workbookViewId="0">
      <selection activeCell="J213" sqref="J213:N213"/>
    </sheetView>
  </sheetViews>
  <sheetFormatPr baseColWidth="10" defaultColWidth="11.42578125" defaultRowHeight="18"/>
  <cols>
    <col min="1" max="1" width="1.85546875" style="89" customWidth="1"/>
    <col min="2" max="2" width="5.7109375" style="89" customWidth="1"/>
    <col min="3" max="3" width="38.140625" style="89" customWidth="1"/>
    <col min="4" max="4" width="9.28515625" style="89" customWidth="1"/>
    <col min="5" max="6" width="20.5703125" style="89" customWidth="1"/>
    <col min="7" max="7" width="16.140625" style="89" customWidth="1"/>
    <col min="8" max="8" width="14.85546875" style="89" customWidth="1"/>
    <col min="9" max="9" width="14" style="92" customWidth="1"/>
    <col min="10" max="13" width="9.5703125" style="92" customWidth="1"/>
    <col min="14" max="14" width="59.42578125" style="92" customWidth="1"/>
    <col min="15" max="15" width="45.140625" style="92" customWidth="1"/>
    <col min="16" max="16" width="37" style="89" customWidth="1"/>
    <col min="17" max="17" width="2" style="89" customWidth="1"/>
    <col min="18" max="22" width="7.5703125" style="89" customWidth="1"/>
    <col min="23" max="26" width="6.28515625" style="89" customWidth="1"/>
    <col min="27" max="28" width="19.7109375" style="89" customWidth="1"/>
    <col min="29" max="37" width="6.42578125" style="89" customWidth="1"/>
    <col min="38" max="38" width="1.7109375" style="89" customWidth="1"/>
    <col min="39" max="44" width="8" style="89" customWidth="1"/>
    <col min="45" max="47" width="6.28515625" style="89" customWidth="1"/>
    <col min="48" max="48" width="74.5703125" style="89" customWidth="1"/>
    <col min="49" max="49" width="65.42578125" style="89" customWidth="1"/>
    <col min="50" max="50" width="66" style="89" customWidth="1"/>
    <col min="51" max="51" width="62.85546875" style="89" customWidth="1"/>
    <col min="52" max="16384" width="11.42578125" style="89"/>
  </cols>
  <sheetData>
    <row r="1" spans="1:37" ht="12" customHeight="1" thickBot="1">
      <c r="A1" s="874"/>
      <c r="B1" s="188"/>
      <c r="C1" s="874"/>
      <c r="D1" s="874"/>
      <c r="E1" s="874"/>
      <c r="F1" s="874"/>
      <c r="G1" s="874"/>
      <c r="H1" s="874"/>
      <c r="I1" s="874"/>
      <c r="J1" s="874"/>
      <c r="K1" s="874"/>
      <c r="L1" s="874"/>
      <c r="M1" s="874"/>
      <c r="N1" s="874"/>
      <c r="O1" s="874"/>
      <c r="P1" s="874"/>
      <c r="Q1" s="94"/>
      <c r="R1" s="94"/>
      <c r="S1" s="94"/>
      <c r="T1" s="94"/>
      <c r="U1" s="94"/>
      <c r="V1" s="94"/>
      <c r="W1" s="94"/>
      <c r="X1" s="188"/>
      <c r="Y1" s="188"/>
      <c r="Z1" s="188"/>
    </row>
    <row r="2" spans="1:37" ht="60" customHeight="1">
      <c r="A2" s="874"/>
      <c r="B2" s="569"/>
      <c r="C2" s="570"/>
      <c r="D2" s="570"/>
      <c r="E2" s="571"/>
      <c r="F2" s="581" t="s">
        <v>306</v>
      </c>
      <c r="G2" s="581"/>
      <c r="H2" s="581"/>
      <c r="I2" s="581"/>
      <c r="J2" s="581"/>
      <c r="K2" s="581"/>
      <c r="L2" s="581"/>
      <c r="M2" s="581"/>
      <c r="N2" s="581"/>
      <c r="O2" s="581"/>
      <c r="P2" s="581"/>
      <c r="Q2" s="581"/>
      <c r="R2" s="581"/>
      <c r="S2" s="581"/>
      <c r="T2" s="581"/>
      <c r="U2" s="581"/>
      <c r="V2" s="581"/>
      <c r="W2" s="581"/>
      <c r="X2" s="581"/>
      <c r="Y2" s="581"/>
      <c r="Z2" s="581"/>
      <c r="AA2" s="581"/>
      <c r="AB2" s="583" t="s">
        <v>908</v>
      </c>
      <c r="AC2" s="583"/>
      <c r="AD2" s="583"/>
      <c r="AE2" s="583"/>
      <c r="AF2" s="583"/>
      <c r="AG2" s="583"/>
      <c r="AH2" s="583"/>
      <c r="AI2" s="583"/>
      <c r="AJ2" s="583"/>
      <c r="AK2" s="584"/>
    </row>
    <row r="3" spans="1:37" ht="60" customHeight="1" thickBot="1">
      <c r="A3" s="874"/>
      <c r="B3" s="572"/>
      <c r="C3" s="573"/>
      <c r="D3" s="573"/>
      <c r="E3" s="574"/>
      <c r="F3" s="582" t="s">
        <v>907</v>
      </c>
      <c r="G3" s="582"/>
      <c r="H3" s="582"/>
      <c r="I3" s="582"/>
      <c r="J3" s="582"/>
      <c r="K3" s="582"/>
      <c r="L3" s="582"/>
      <c r="M3" s="582"/>
      <c r="N3" s="582"/>
      <c r="O3" s="582"/>
      <c r="P3" s="582"/>
      <c r="Q3" s="582"/>
      <c r="R3" s="582"/>
      <c r="S3" s="582"/>
      <c r="T3" s="582"/>
      <c r="U3" s="582"/>
      <c r="V3" s="582"/>
      <c r="W3" s="582"/>
      <c r="X3" s="582"/>
      <c r="Y3" s="582"/>
      <c r="Z3" s="582"/>
      <c r="AA3" s="582"/>
      <c r="AB3" s="585"/>
      <c r="AC3" s="585"/>
      <c r="AD3" s="585"/>
      <c r="AE3" s="585"/>
      <c r="AF3" s="585"/>
      <c r="AG3" s="585"/>
      <c r="AH3" s="585"/>
      <c r="AI3" s="585"/>
      <c r="AJ3" s="585"/>
      <c r="AK3" s="586"/>
    </row>
    <row r="4" spans="1:37" ht="104.25" customHeight="1">
      <c r="A4" s="874"/>
      <c r="B4" s="575">
        <v>2024</v>
      </c>
      <c r="C4" s="576"/>
      <c r="D4" s="576"/>
      <c r="E4" s="576"/>
      <c r="F4" s="576"/>
      <c r="G4" s="577"/>
      <c r="H4" s="980" t="s">
        <v>431</v>
      </c>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2"/>
    </row>
    <row r="5" spans="1:37" ht="51.75" customHeight="1">
      <c r="A5" s="874"/>
      <c r="B5" s="578" t="s">
        <v>262</v>
      </c>
      <c r="C5" s="579"/>
      <c r="D5" s="579"/>
      <c r="E5" s="579"/>
      <c r="F5" s="579"/>
      <c r="G5" s="580"/>
      <c r="H5" s="983" t="s">
        <v>306</v>
      </c>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4"/>
    </row>
    <row r="6" spans="1:37" ht="51.75" customHeight="1">
      <c r="A6" s="874"/>
      <c r="B6" s="985" t="s">
        <v>263</v>
      </c>
      <c r="C6" s="986"/>
      <c r="D6" s="986"/>
      <c r="E6" s="986"/>
      <c r="F6" s="986"/>
      <c r="G6" s="986"/>
      <c r="H6" s="987" t="s">
        <v>314</v>
      </c>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c r="AJ6" s="987"/>
      <c r="AK6" s="988"/>
    </row>
    <row r="7" spans="1:37" ht="73.5" customHeight="1">
      <c r="A7" s="874"/>
      <c r="B7" s="989" t="s">
        <v>5</v>
      </c>
      <c r="C7" s="990"/>
      <c r="D7" s="990"/>
      <c r="E7" s="991"/>
      <c r="F7" s="991"/>
      <c r="G7" s="991"/>
      <c r="H7" s="992" t="s">
        <v>410</v>
      </c>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3"/>
    </row>
    <row r="8" spans="1:37" ht="33.75" customHeight="1">
      <c r="A8" s="874"/>
      <c r="B8" s="888" t="s">
        <v>311</v>
      </c>
      <c r="C8" s="889"/>
      <c r="D8" s="890"/>
      <c r="E8" s="959" t="s">
        <v>307</v>
      </c>
      <c r="F8" s="959"/>
      <c r="G8" s="959"/>
      <c r="H8" s="959"/>
      <c r="I8" s="959"/>
      <c r="J8" s="959"/>
      <c r="K8" s="959"/>
      <c r="L8" s="959"/>
      <c r="M8" s="959"/>
      <c r="N8" s="900" t="s">
        <v>411</v>
      </c>
      <c r="O8" s="879" t="s">
        <v>315</v>
      </c>
      <c r="P8" s="880" t="s">
        <v>483</v>
      </c>
      <c r="Q8" s="880"/>
      <c r="R8" s="880"/>
      <c r="S8" s="880"/>
      <c r="T8" s="880"/>
      <c r="U8" s="879" t="s">
        <v>264</v>
      </c>
      <c r="V8" s="879"/>
      <c r="W8" s="879"/>
      <c r="X8" s="879"/>
      <c r="Y8" s="879"/>
      <c r="Z8" s="879"/>
      <c r="AA8" s="879"/>
      <c r="AB8" s="879"/>
      <c r="AC8" s="877" t="s">
        <v>313</v>
      </c>
      <c r="AD8" s="877"/>
      <c r="AE8" s="877"/>
      <c r="AF8" s="877"/>
      <c r="AG8" s="877"/>
      <c r="AH8" s="877"/>
      <c r="AI8" s="877"/>
      <c r="AJ8" s="877"/>
      <c r="AK8" s="878"/>
    </row>
    <row r="9" spans="1:37" ht="33.75" customHeight="1">
      <c r="A9" s="874"/>
      <c r="B9" s="891"/>
      <c r="C9" s="892"/>
      <c r="D9" s="893"/>
      <c r="E9" s="959"/>
      <c r="F9" s="959"/>
      <c r="G9" s="959"/>
      <c r="H9" s="959"/>
      <c r="I9" s="959"/>
      <c r="J9" s="959"/>
      <c r="K9" s="959"/>
      <c r="L9" s="959"/>
      <c r="M9" s="959"/>
      <c r="N9" s="900"/>
      <c r="O9" s="879"/>
      <c r="P9" s="880"/>
      <c r="Q9" s="880"/>
      <c r="R9" s="880"/>
      <c r="S9" s="880"/>
      <c r="T9" s="880"/>
      <c r="U9" s="879"/>
      <c r="V9" s="879"/>
      <c r="W9" s="879"/>
      <c r="X9" s="879"/>
      <c r="Y9" s="879"/>
      <c r="Z9" s="879"/>
      <c r="AA9" s="879"/>
      <c r="AB9" s="879"/>
      <c r="AC9" s="189">
        <v>1</v>
      </c>
      <c r="AD9" s="189">
        <v>2</v>
      </c>
      <c r="AE9" s="189">
        <v>3</v>
      </c>
      <c r="AF9" s="189">
        <v>4</v>
      </c>
      <c r="AG9" s="189">
        <v>5</v>
      </c>
      <c r="AH9" s="189">
        <v>6</v>
      </c>
      <c r="AI9" s="189">
        <v>7</v>
      </c>
      <c r="AJ9" s="189">
        <v>8</v>
      </c>
      <c r="AK9" s="190">
        <v>9</v>
      </c>
    </row>
    <row r="10" spans="1:37" ht="129.75" customHeight="1">
      <c r="A10" s="874"/>
      <c r="B10" s="891"/>
      <c r="C10" s="892"/>
      <c r="D10" s="893"/>
      <c r="E10" s="849" t="s">
        <v>429</v>
      </c>
      <c r="F10" s="845" t="s">
        <v>426</v>
      </c>
      <c r="G10" s="219">
        <v>1</v>
      </c>
      <c r="H10" s="960" t="s">
        <v>412</v>
      </c>
      <c r="I10" s="961"/>
      <c r="J10" s="961"/>
      <c r="K10" s="961"/>
      <c r="L10" s="961"/>
      <c r="M10" s="961"/>
      <c r="N10" s="284" t="s">
        <v>414</v>
      </c>
      <c r="O10" s="236" t="s">
        <v>847</v>
      </c>
      <c r="P10" s="825" t="s">
        <v>848</v>
      </c>
      <c r="Q10" s="825"/>
      <c r="R10" s="825"/>
      <c r="S10" s="825"/>
      <c r="T10" s="825"/>
      <c r="U10" s="843" t="s">
        <v>849</v>
      </c>
      <c r="V10" s="843"/>
      <c r="W10" s="843"/>
      <c r="X10" s="843"/>
      <c r="Y10" s="843"/>
      <c r="Z10" s="843"/>
      <c r="AA10" s="843"/>
      <c r="AB10" s="824"/>
      <c r="AC10" s="226" t="s">
        <v>265</v>
      </c>
      <c r="AD10" s="226" t="s">
        <v>265</v>
      </c>
      <c r="AE10" s="226" t="s">
        <v>265</v>
      </c>
      <c r="AF10" s="226" t="s">
        <v>265</v>
      </c>
      <c r="AG10" s="226" t="s">
        <v>265</v>
      </c>
      <c r="AH10" s="226" t="s">
        <v>265</v>
      </c>
      <c r="AI10" s="227"/>
      <c r="AJ10" s="227"/>
      <c r="AK10" s="228"/>
    </row>
    <row r="11" spans="1:37" ht="253.5" customHeight="1">
      <c r="A11" s="874"/>
      <c r="B11" s="891"/>
      <c r="C11" s="892"/>
      <c r="D11" s="893"/>
      <c r="E11" s="849"/>
      <c r="F11" s="845"/>
      <c r="G11" s="219">
        <v>2</v>
      </c>
      <c r="H11" s="960" t="s">
        <v>310</v>
      </c>
      <c r="I11" s="961"/>
      <c r="J11" s="961"/>
      <c r="K11" s="961"/>
      <c r="L11" s="961"/>
      <c r="M11" s="961"/>
      <c r="N11" s="284" t="s">
        <v>413</v>
      </c>
      <c r="O11" s="236" t="s">
        <v>514</v>
      </c>
      <c r="P11" s="826" t="s">
        <v>365</v>
      </c>
      <c r="Q11" s="826"/>
      <c r="R11" s="826"/>
      <c r="S11" s="826"/>
      <c r="T11" s="826"/>
      <c r="U11" s="824" t="s">
        <v>368</v>
      </c>
      <c r="V11" s="825"/>
      <c r="W11" s="825"/>
      <c r="X11" s="825"/>
      <c r="Y11" s="825"/>
      <c r="Z11" s="825"/>
      <c r="AA11" s="825"/>
      <c r="AB11" s="825"/>
      <c r="AC11" s="226" t="s">
        <v>265</v>
      </c>
      <c r="AD11" s="226" t="s">
        <v>265</v>
      </c>
      <c r="AE11" s="226" t="s">
        <v>265</v>
      </c>
      <c r="AF11" s="226" t="s">
        <v>265</v>
      </c>
      <c r="AG11" s="226" t="s">
        <v>265</v>
      </c>
      <c r="AH11" s="226" t="s">
        <v>265</v>
      </c>
      <c r="AI11" s="227"/>
      <c r="AJ11" s="227"/>
      <c r="AK11" s="228"/>
    </row>
    <row r="12" spans="1:37" ht="135" customHeight="1">
      <c r="A12" s="874"/>
      <c r="B12" s="891"/>
      <c r="C12" s="892"/>
      <c r="D12" s="893"/>
      <c r="E12" s="849"/>
      <c r="F12" s="845"/>
      <c r="G12" s="219">
        <v>3</v>
      </c>
      <c r="H12" s="960" t="s">
        <v>415</v>
      </c>
      <c r="I12" s="961"/>
      <c r="J12" s="961"/>
      <c r="K12" s="961"/>
      <c r="L12" s="961"/>
      <c r="M12" s="961"/>
      <c r="N12" s="284" t="s">
        <v>418</v>
      </c>
      <c r="O12" s="236" t="s">
        <v>513</v>
      </c>
      <c r="P12" s="826" t="s">
        <v>364</v>
      </c>
      <c r="Q12" s="826"/>
      <c r="R12" s="826"/>
      <c r="S12" s="826"/>
      <c r="T12" s="826"/>
      <c r="U12" s="843" t="s">
        <v>367</v>
      </c>
      <c r="V12" s="843"/>
      <c r="W12" s="843"/>
      <c r="X12" s="843"/>
      <c r="Y12" s="843"/>
      <c r="Z12" s="843"/>
      <c r="AA12" s="843"/>
      <c r="AB12" s="824"/>
      <c r="AC12" s="226" t="s">
        <v>265</v>
      </c>
      <c r="AD12" s="226" t="s">
        <v>265</v>
      </c>
      <c r="AE12" s="226" t="s">
        <v>265</v>
      </c>
      <c r="AF12" s="226" t="s">
        <v>265</v>
      </c>
      <c r="AG12" s="226" t="s">
        <v>265</v>
      </c>
      <c r="AH12" s="226" t="s">
        <v>265</v>
      </c>
      <c r="AI12" s="227"/>
      <c r="AJ12" s="227"/>
      <c r="AK12" s="228"/>
    </row>
    <row r="13" spans="1:37" ht="116.25" customHeight="1">
      <c r="A13" s="874"/>
      <c r="B13" s="891"/>
      <c r="C13" s="892"/>
      <c r="D13" s="893"/>
      <c r="E13" s="849"/>
      <c r="F13" s="845"/>
      <c r="G13" s="219">
        <v>4</v>
      </c>
      <c r="H13" s="960" t="s">
        <v>309</v>
      </c>
      <c r="I13" s="961"/>
      <c r="J13" s="961"/>
      <c r="K13" s="961"/>
      <c r="L13" s="961"/>
      <c r="M13" s="961"/>
      <c r="N13" s="284" t="s">
        <v>416</v>
      </c>
      <c r="O13" s="236" t="s">
        <v>515</v>
      </c>
      <c r="P13" s="826" t="s">
        <v>366</v>
      </c>
      <c r="Q13" s="826"/>
      <c r="R13" s="826"/>
      <c r="S13" s="826"/>
      <c r="T13" s="826"/>
      <c r="U13" s="844" t="s">
        <v>417</v>
      </c>
      <c r="V13" s="826"/>
      <c r="W13" s="826"/>
      <c r="X13" s="826"/>
      <c r="Y13" s="826"/>
      <c r="Z13" s="826"/>
      <c r="AA13" s="826"/>
      <c r="AB13" s="826"/>
      <c r="AC13" s="226" t="s">
        <v>265</v>
      </c>
      <c r="AD13" s="226" t="s">
        <v>265</v>
      </c>
      <c r="AE13" s="226" t="s">
        <v>265</v>
      </c>
      <c r="AF13" s="226" t="s">
        <v>265</v>
      </c>
      <c r="AG13" s="226" t="s">
        <v>265</v>
      </c>
      <c r="AH13" s="226" t="s">
        <v>265</v>
      </c>
      <c r="AI13" s="227"/>
      <c r="AJ13" s="227"/>
      <c r="AK13" s="228"/>
    </row>
    <row r="14" spans="1:37" ht="167.25" customHeight="1">
      <c r="A14" s="874"/>
      <c r="B14" s="891"/>
      <c r="C14" s="892"/>
      <c r="D14" s="893"/>
      <c r="E14" s="849"/>
      <c r="F14" s="845"/>
      <c r="G14" s="219">
        <v>5</v>
      </c>
      <c r="H14" s="960" t="s">
        <v>419</v>
      </c>
      <c r="I14" s="961"/>
      <c r="J14" s="961"/>
      <c r="K14" s="961"/>
      <c r="L14" s="961"/>
      <c r="M14" s="961"/>
      <c r="N14" s="284" t="s">
        <v>420</v>
      </c>
      <c r="O14" s="282" t="s">
        <v>850</v>
      </c>
      <c r="P14" s="875" t="s">
        <v>851</v>
      </c>
      <c r="Q14" s="876"/>
      <c r="R14" s="876"/>
      <c r="S14" s="876"/>
      <c r="T14" s="844"/>
      <c r="U14" s="875" t="s">
        <v>505</v>
      </c>
      <c r="V14" s="876"/>
      <c r="W14" s="876"/>
      <c r="X14" s="876"/>
      <c r="Y14" s="876"/>
      <c r="Z14" s="876"/>
      <c r="AA14" s="876"/>
      <c r="AB14" s="844"/>
      <c r="AC14" s="226" t="s">
        <v>265</v>
      </c>
      <c r="AD14" s="226" t="s">
        <v>265</v>
      </c>
      <c r="AE14" s="226" t="s">
        <v>265</v>
      </c>
      <c r="AF14" s="226" t="s">
        <v>265</v>
      </c>
      <c r="AG14" s="226" t="s">
        <v>265</v>
      </c>
      <c r="AH14" s="226" t="s">
        <v>265</v>
      </c>
      <c r="AI14" s="227"/>
      <c r="AJ14" s="227"/>
      <c r="AK14" s="228"/>
    </row>
    <row r="15" spans="1:37" ht="86.25" customHeight="1">
      <c r="A15" s="874"/>
      <c r="B15" s="891"/>
      <c r="C15" s="892"/>
      <c r="D15" s="893"/>
      <c r="E15" s="849"/>
      <c r="F15" s="845"/>
      <c r="G15" s="219">
        <v>6</v>
      </c>
      <c r="H15" s="960" t="s">
        <v>421</v>
      </c>
      <c r="I15" s="961"/>
      <c r="J15" s="961"/>
      <c r="K15" s="961"/>
      <c r="L15" s="961"/>
      <c r="M15" s="961"/>
      <c r="N15" s="284" t="s">
        <v>422</v>
      </c>
      <c r="O15" s="282" t="s">
        <v>516</v>
      </c>
      <c r="P15" s="875" t="s">
        <v>507</v>
      </c>
      <c r="Q15" s="876"/>
      <c r="R15" s="876"/>
      <c r="S15" s="876"/>
      <c r="T15" s="844"/>
      <c r="U15" s="875" t="s">
        <v>508</v>
      </c>
      <c r="V15" s="876"/>
      <c r="W15" s="876"/>
      <c r="X15" s="876"/>
      <c r="Y15" s="876"/>
      <c r="Z15" s="876"/>
      <c r="AA15" s="876"/>
      <c r="AB15" s="844"/>
      <c r="AC15" s="226" t="s">
        <v>265</v>
      </c>
      <c r="AD15" s="226" t="s">
        <v>265</v>
      </c>
      <c r="AE15" s="226" t="s">
        <v>265</v>
      </c>
      <c r="AF15" s="226" t="s">
        <v>265</v>
      </c>
      <c r="AG15" s="226" t="s">
        <v>265</v>
      </c>
      <c r="AH15" s="226" t="s">
        <v>265</v>
      </c>
      <c r="AI15" s="227"/>
      <c r="AJ15" s="227"/>
      <c r="AK15" s="228"/>
    </row>
    <row r="16" spans="1:37" ht="156" customHeight="1">
      <c r="A16" s="874"/>
      <c r="B16" s="891"/>
      <c r="C16" s="892"/>
      <c r="D16" s="893"/>
      <c r="E16" s="849"/>
      <c r="F16" s="221" t="s">
        <v>428</v>
      </c>
      <c r="G16" s="222">
        <v>7</v>
      </c>
      <c r="H16" s="960" t="s">
        <v>423</v>
      </c>
      <c r="I16" s="961"/>
      <c r="J16" s="961"/>
      <c r="K16" s="961"/>
      <c r="L16" s="961"/>
      <c r="M16" s="961"/>
      <c r="N16" s="284" t="s">
        <v>424</v>
      </c>
      <c r="O16" s="236" t="s">
        <v>517</v>
      </c>
      <c r="P16" s="826" t="s">
        <v>856</v>
      </c>
      <c r="Q16" s="826"/>
      <c r="R16" s="826"/>
      <c r="S16" s="826"/>
      <c r="T16" s="826"/>
      <c r="U16" s="824" t="s">
        <v>369</v>
      </c>
      <c r="V16" s="825"/>
      <c r="W16" s="825"/>
      <c r="X16" s="825"/>
      <c r="Y16" s="825"/>
      <c r="Z16" s="825"/>
      <c r="AA16" s="825"/>
      <c r="AB16" s="825"/>
      <c r="AC16" s="227"/>
      <c r="AD16" s="227"/>
      <c r="AE16" s="227"/>
      <c r="AF16" s="227"/>
      <c r="AG16" s="227"/>
      <c r="AH16" s="227"/>
      <c r="AI16" s="220" t="s">
        <v>265</v>
      </c>
      <c r="AJ16" s="227"/>
      <c r="AK16" s="228"/>
    </row>
    <row r="17" spans="1:50" ht="147" customHeight="1">
      <c r="A17" s="874"/>
      <c r="B17" s="891"/>
      <c r="C17" s="892"/>
      <c r="D17" s="893"/>
      <c r="E17" s="849"/>
      <c r="F17" s="846" t="s">
        <v>427</v>
      </c>
      <c r="G17" s="219">
        <v>8</v>
      </c>
      <c r="H17" s="960" t="s">
        <v>308</v>
      </c>
      <c r="I17" s="961"/>
      <c r="J17" s="961"/>
      <c r="K17" s="961"/>
      <c r="L17" s="961"/>
      <c r="M17" s="961"/>
      <c r="N17" s="284" t="s">
        <v>425</v>
      </c>
      <c r="O17" s="236" t="s">
        <v>852</v>
      </c>
      <c r="P17" s="826" t="s">
        <v>512</v>
      </c>
      <c r="Q17" s="826"/>
      <c r="R17" s="826"/>
      <c r="S17" s="826"/>
      <c r="T17" s="826"/>
      <c r="U17" s="844" t="s">
        <v>853</v>
      </c>
      <c r="V17" s="826"/>
      <c r="W17" s="826"/>
      <c r="X17" s="826"/>
      <c r="Y17" s="826"/>
      <c r="Z17" s="826"/>
      <c r="AA17" s="826"/>
      <c r="AB17" s="826"/>
      <c r="AC17" s="227"/>
      <c r="AD17" s="227"/>
      <c r="AE17" s="227"/>
      <c r="AF17" s="227"/>
      <c r="AG17" s="227"/>
      <c r="AH17" s="227"/>
      <c r="AI17" s="227"/>
      <c r="AJ17" s="229" t="s">
        <v>265</v>
      </c>
      <c r="AK17" s="230" t="s">
        <v>265</v>
      </c>
    </row>
    <row r="18" spans="1:50" ht="155.25" customHeight="1" thickBot="1">
      <c r="A18" s="874"/>
      <c r="B18" s="894"/>
      <c r="C18" s="895"/>
      <c r="D18" s="896"/>
      <c r="E18" s="850"/>
      <c r="F18" s="847"/>
      <c r="G18" s="223">
        <v>9</v>
      </c>
      <c r="H18" s="994" t="s">
        <v>430</v>
      </c>
      <c r="I18" s="995"/>
      <c r="J18" s="995"/>
      <c r="K18" s="995"/>
      <c r="L18" s="995"/>
      <c r="M18" s="995"/>
      <c r="N18" s="283" t="s">
        <v>433</v>
      </c>
      <c r="O18" s="243" t="s">
        <v>855</v>
      </c>
      <c r="P18" s="917" t="s">
        <v>857</v>
      </c>
      <c r="Q18" s="917"/>
      <c r="R18" s="917"/>
      <c r="S18" s="917"/>
      <c r="T18" s="917"/>
      <c r="U18" s="851" t="s">
        <v>858</v>
      </c>
      <c r="V18" s="852"/>
      <c r="W18" s="852"/>
      <c r="X18" s="852"/>
      <c r="Y18" s="852"/>
      <c r="Z18" s="852"/>
      <c r="AA18" s="852"/>
      <c r="AB18" s="853"/>
      <c r="AC18" s="233"/>
      <c r="AD18" s="233"/>
      <c r="AE18" s="233"/>
      <c r="AF18" s="233"/>
      <c r="AG18" s="233"/>
      <c r="AH18" s="233"/>
      <c r="AI18" s="233"/>
      <c r="AJ18" s="234" t="s">
        <v>265</v>
      </c>
      <c r="AK18" s="235" t="s">
        <v>265</v>
      </c>
    </row>
    <row r="19" spans="1:50" ht="32.25" customHeight="1">
      <c r="A19" s="874"/>
      <c r="B19" s="904" t="s">
        <v>432</v>
      </c>
      <c r="C19" s="905"/>
      <c r="D19" s="905"/>
      <c r="E19" s="905"/>
      <c r="F19" s="905"/>
      <c r="G19" s="905"/>
      <c r="H19" s="905"/>
      <c r="I19" s="905"/>
      <c r="J19" s="905"/>
      <c r="K19" s="905"/>
      <c r="L19" s="905"/>
      <c r="M19" s="905"/>
      <c r="N19" s="905"/>
      <c r="O19" s="905"/>
      <c r="P19" s="813" t="s">
        <v>266</v>
      </c>
      <c r="Q19" s="814"/>
      <c r="R19" s="810" t="s">
        <v>435</v>
      </c>
      <c r="S19" s="810"/>
      <c r="T19" s="810"/>
      <c r="U19" s="810"/>
      <c r="V19" s="810"/>
      <c r="W19" s="810"/>
      <c r="X19" s="810"/>
      <c r="Y19" s="807" t="s">
        <v>347</v>
      </c>
      <c r="Z19" s="807"/>
      <c r="AA19" s="807"/>
      <c r="AB19" s="805" t="s">
        <v>854</v>
      </c>
      <c r="AC19" s="854" t="s">
        <v>265</v>
      </c>
      <c r="AD19" s="856" t="s">
        <v>265</v>
      </c>
      <c r="AE19" s="856" t="s">
        <v>265</v>
      </c>
      <c r="AF19" s="856" t="s">
        <v>265</v>
      </c>
      <c r="AG19" s="856" t="s">
        <v>265</v>
      </c>
      <c r="AH19" s="857" t="s">
        <v>265</v>
      </c>
      <c r="AI19" s="857" t="s">
        <v>265</v>
      </c>
      <c r="AJ19" s="857" t="s">
        <v>265</v>
      </c>
      <c r="AK19" s="898" t="s">
        <v>265</v>
      </c>
    </row>
    <row r="20" spans="1:50" ht="21" customHeight="1">
      <c r="A20" s="874"/>
      <c r="B20" s="827" t="s">
        <v>4</v>
      </c>
      <c r="C20" s="828"/>
      <c r="D20" s="828"/>
      <c r="E20" s="828"/>
      <c r="F20" s="828"/>
      <c r="G20" s="828"/>
      <c r="H20" s="829"/>
      <c r="I20" s="907">
        <v>45322</v>
      </c>
      <c r="J20" s="907"/>
      <c r="K20" s="907"/>
      <c r="L20" s="907"/>
      <c r="M20" s="907"/>
      <c r="N20" s="907"/>
      <c r="O20" s="907"/>
      <c r="P20" s="813"/>
      <c r="Q20" s="814"/>
      <c r="R20" s="811"/>
      <c r="S20" s="811"/>
      <c r="T20" s="811"/>
      <c r="U20" s="811"/>
      <c r="V20" s="811"/>
      <c r="W20" s="811"/>
      <c r="X20" s="811"/>
      <c r="Y20" s="808"/>
      <c r="Z20" s="808"/>
      <c r="AA20" s="808"/>
      <c r="AB20" s="806"/>
      <c r="AC20" s="854"/>
      <c r="AD20" s="856"/>
      <c r="AE20" s="856"/>
      <c r="AF20" s="856"/>
      <c r="AG20" s="856"/>
      <c r="AH20" s="897"/>
      <c r="AI20" s="897"/>
      <c r="AJ20" s="897"/>
      <c r="AK20" s="899"/>
    </row>
    <row r="21" spans="1:50" ht="21" customHeight="1">
      <c r="A21" s="874"/>
      <c r="B21" s="830"/>
      <c r="C21" s="831"/>
      <c r="D21" s="831"/>
      <c r="E21" s="831"/>
      <c r="F21" s="831"/>
      <c r="G21" s="831"/>
      <c r="H21" s="832"/>
      <c r="I21" s="907"/>
      <c r="J21" s="907"/>
      <c r="K21" s="907"/>
      <c r="L21" s="907"/>
      <c r="M21" s="907"/>
      <c r="N21" s="907"/>
      <c r="O21" s="907"/>
      <c r="P21" s="813"/>
      <c r="Q21" s="814"/>
      <c r="R21" s="811"/>
      <c r="S21" s="811"/>
      <c r="T21" s="811"/>
      <c r="U21" s="811"/>
      <c r="V21" s="811"/>
      <c r="W21" s="811"/>
      <c r="X21" s="811"/>
      <c r="Y21" s="808"/>
      <c r="Z21" s="808"/>
      <c r="AA21" s="808"/>
      <c r="AB21" s="806"/>
      <c r="AC21" s="855"/>
      <c r="AD21" s="857"/>
      <c r="AE21" s="857"/>
      <c r="AF21" s="857"/>
      <c r="AG21" s="857"/>
      <c r="AH21" s="897"/>
      <c r="AI21" s="897"/>
      <c r="AJ21" s="897"/>
      <c r="AK21" s="899"/>
    </row>
    <row r="22" spans="1:50" ht="133.5" customHeight="1" thickBot="1">
      <c r="A22" s="874"/>
      <c r="B22" s="908" t="s">
        <v>434</v>
      </c>
      <c r="C22" s="909"/>
      <c r="D22" s="909"/>
      <c r="E22" s="909"/>
      <c r="F22" s="909"/>
      <c r="G22" s="909"/>
      <c r="H22" s="910"/>
      <c r="I22" s="906" t="s">
        <v>436</v>
      </c>
      <c r="J22" s="906"/>
      <c r="K22" s="906"/>
      <c r="L22" s="906"/>
      <c r="M22" s="906"/>
      <c r="N22" s="906"/>
      <c r="O22" s="906"/>
      <c r="P22" s="815"/>
      <c r="Q22" s="816"/>
      <c r="R22" s="812" t="s">
        <v>435</v>
      </c>
      <c r="S22" s="812"/>
      <c r="T22" s="812"/>
      <c r="U22" s="812"/>
      <c r="V22" s="812"/>
      <c r="W22" s="812"/>
      <c r="X22" s="812"/>
      <c r="Y22" s="809" t="s">
        <v>442</v>
      </c>
      <c r="Z22" s="809"/>
      <c r="AA22" s="809"/>
      <c r="AB22" s="273" t="s">
        <v>882</v>
      </c>
      <c r="AC22" s="224" t="s">
        <v>265</v>
      </c>
      <c r="AD22" s="224" t="s">
        <v>265</v>
      </c>
      <c r="AE22" s="224" t="s">
        <v>265</v>
      </c>
      <c r="AF22" s="224" t="s">
        <v>265</v>
      </c>
      <c r="AG22" s="224" t="s">
        <v>265</v>
      </c>
      <c r="AH22" s="224" t="s">
        <v>265</v>
      </c>
      <c r="AI22" s="224" t="s">
        <v>265</v>
      </c>
      <c r="AJ22" s="224" t="s">
        <v>265</v>
      </c>
      <c r="AK22" s="225" t="s">
        <v>265</v>
      </c>
    </row>
    <row r="23" spans="1:50" ht="15" customHeight="1" thickBot="1">
      <c r="A23" s="874"/>
      <c r="B23" s="216"/>
      <c r="AA23" s="93"/>
      <c r="AB23" s="90"/>
      <c r="AC23" s="90"/>
      <c r="AD23" s="90"/>
      <c r="AE23" s="90"/>
      <c r="AF23" s="90"/>
      <c r="AG23" s="90"/>
      <c r="AH23" s="90"/>
      <c r="AI23" s="90"/>
      <c r="AJ23" s="90"/>
      <c r="AK23" s="90"/>
      <c r="AL23" s="90"/>
      <c r="AM23" s="90"/>
      <c r="AN23" s="90"/>
      <c r="AO23" s="90"/>
      <c r="AP23" s="90"/>
      <c r="AQ23" s="90"/>
      <c r="AR23" s="90"/>
      <c r="AS23" s="90"/>
      <c r="AT23" s="90"/>
      <c r="AU23" s="90"/>
      <c r="AV23" s="90"/>
      <c r="AW23" s="90"/>
      <c r="AX23" s="90"/>
    </row>
    <row r="24" spans="1:50" ht="111" customHeight="1" thickBot="1">
      <c r="A24" s="874"/>
      <c r="B24" s="698">
        <v>1</v>
      </c>
      <c r="C24" s="699"/>
      <c r="D24" s="632" t="s">
        <v>455</v>
      </c>
      <c r="E24" s="632"/>
      <c r="F24" s="632"/>
      <c r="G24" s="632"/>
      <c r="H24" s="632"/>
      <c r="I24" s="632"/>
      <c r="J24" s="632"/>
      <c r="K24" s="632"/>
      <c r="L24" s="632"/>
      <c r="M24" s="632"/>
      <c r="N24" s="632"/>
      <c r="O24" s="632"/>
      <c r="P24" s="633"/>
      <c r="Q24" s="91"/>
      <c r="R24" s="634" t="s">
        <v>267</v>
      </c>
      <c r="S24" s="635"/>
      <c r="T24" s="635"/>
      <c r="U24" s="635"/>
      <c r="V24" s="635"/>
      <c r="W24" s="635"/>
      <c r="X24" s="635"/>
      <c r="Y24" s="635"/>
      <c r="Z24" s="635"/>
      <c r="AA24" s="635"/>
      <c r="AB24" s="635"/>
      <c r="AC24" s="635"/>
      <c r="AD24" s="635"/>
      <c r="AE24" s="635"/>
      <c r="AF24" s="635"/>
      <c r="AG24" s="635"/>
      <c r="AH24" s="635"/>
      <c r="AI24" s="635"/>
      <c r="AJ24" s="635"/>
      <c r="AK24" s="636"/>
      <c r="AL24" s="95"/>
      <c r="AM24" s="95"/>
      <c r="AN24" s="91"/>
      <c r="AO24" s="95"/>
      <c r="AP24" s="95"/>
      <c r="AQ24" s="95"/>
      <c r="AR24" s="95"/>
      <c r="AS24" s="95"/>
      <c r="AT24" s="95"/>
      <c r="AU24" s="95"/>
      <c r="AV24" s="90"/>
      <c r="AW24" s="90"/>
      <c r="AX24" s="90"/>
    </row>
    <row r="25" spans="1:50" ht="32.25" customHeight="1">
      <c r="A25" s="874"/>
      <c r="B25" s="681" t="s">
        <v>315</v>
      </c>
      <c r="C25" s="682"/>
      <c r="D25" s="911" t="s">
        <v>371</v>
      </c>
      <c r="E25" s="912"/>
      <c r="F25" s="912"/>
      <c r="G25" s="912"/>
      <c r="H25" s="912"/>
      <c r="I25" s="912"/>
      <c r="J25" s="912"/>
      <c r="K25" s="912"/>
      <c r="L25" s="912"/>
      <c r="M25" s="912"/>
      <c r="N25" s="912"/>
      <c r="O25" s="912"/>
      <c r="P25" s="913"/>
      <c r="Q25" s="91"/>
      <c r="R25" s="881" t="s">
        <v>441</v>
      </c>
      <c r="S25" s="882"/>
      <c r="T25" s="882"/>
      <c r="U25" s="882"/>
      <c r="V25" s="882"/>
      <c r="W25" s="779" t="s">
        <v>293</v>
      </c>
      <c r="X25" s="779"/>
      <c r="Y25" s="779"/>
      <c r="Z25" s="779"/>
      <c r="AA25" s="779"/>
      <c r="AB25" s="214" t="s">
        <v>285</v>
      </c>
      <c r="AC25" s="819" t="s">
        <v>384</v>
      </c>
      <c r="AD25" s="819"/>
      <c r="AE25" s="819"/>
      <c r="AF25" s="819"/>
      <c r="AG25" s="819"/>
      <c r="AH25" s="819"/>
      <c r="AI25" s="819"/>
      <c r="AJ25" s="819"/>
      <c r="AK25" s="820"/>
      <c r="AL25" s="192"/>
      <c r="AM25" s="91"/>
      <c r="AN25" s="91"/>
      <c r="AO25" s="95"/>
      <c r="AP25" s="95"/>
      <c r="AQ25" s="95"/>
      <c r="AR25" s="95"/>
      <c r="AS25" s="95"/>
      <c r="AT25" s="95"/>
      <c r="AU25" s="95"/>
      <c r="AV25" s="90"/>
      <c r="AW25" s="90"/>
      <c r="AX25" s="90"/>
    </row>
    <row r="26" spans="1:50" ht="32.25" customHeight="1">
      <c r="A26" s="874"/>
      <c r="B26" s="681" t="s">
        <v>328</v>
      </c>
      <c r="C26" s="682"/>
      <c r="D26" s="683" t="s">
        <v>402</v>
      </c>
      <c r="E26" s="683"/>
      <c r="F26" s="683"/>
      <c r="G26" s="914"/>
      <c r="H26" s="914"/>
      <c r="I26" s="914"/>
      <c r="J26" s="914"/>
      <c r="K26" s="914"/>
      <c r="L26" s="914"/>
      <c r="M26" s="914"/>
      <c r="N26" s="914"/>
      <c r="O26" s="914"/>
      <c r="P26" s="915"/>
      <c r="Q26" s="91"/>
      <c r="R26" s="883"/>
      <c r="S26" s="884"/>
      <c r="T26" s="884"/>
      <c r="U26" s="884"/>
      <c r="V26" s="884"/>
      <c r="W26" s="722" t="s">
        <v>385</v>
      </c>
      <c r="X26" s="722"/>
      <c r="Y26" s="722"/>
      <c r="Z26" s="722"/>
      <c r="AA26" s="722"/>
      <c r="AB26" s="722" t="s">
        <v>386</v>
      </c>
      <c r="AC26" s="821" t="s">
        <v>387</v>
      </c>
      <c r="AD26" s="821"/>
      <c r="AE26" s="821"/>
      <c r="AF26" s="821"/>
      <c r="AG26" s="821"/>
      <c r="AH26" s="821"/>
      <c r="AI26" s="821"/>
      <c r="AJ26" s="821"/>
      <c r="AK26" s="822"/>
      <c r="AL26" s="192"/>
      <c r="AM26" s="91"/>
      <c r="AN26" s="91"/>
      <c r="AO26" s="95"/>
      <c r="AP26" s="95"/>
      <c r="AQ26" s="95"/>
      <c r="AR26" s="95"/>
      <c r="AS26" s="95"/>
      <c r="AT26" s="95"/>
      <c r="AU26" s="95"/>
      <c r="AV26" s="90"/>
      <c r="AW26" s="90"/>
      <c r="AX26" s="90"/>
    </row>
    <row r="27" spans="1:50" ht="32.25" customHeight="1">
      <c r="A27" s="874"/>
      <c r="B27" s="280" t="s">
        <v>7</v>
      </c>
      <c r="C27" s="281"/>
      <c r="D27" s="789" t="s">
        <v>340</v>
      </c>
      <c r="E27" s="789"/>
      <c r="F27" s="789"/>
      <c r="G27" s="789"/>
      <c r="H27" s="789"/>
      <c r="I27" s="789"/>
      <c r="J27" s="789"/>
      <c r="K27" s="789"/>
      <c r="L27" s="789"/>
      <c r="M27" s="789"/>
      <c r="N27" s="789"/>
      <c r="O27" s="789"/>
      <c r="P27" s="790"/>
      <c r="Q27" s="91"/>
      <c r="R27" s="883"/>
      <c r="S27" s="884"/>
      <c r="T27" s="884"/>
      <c r="U27" s="884"/>
      <c r="V27" s="884"/>
      <c r="W27" s="722"/>
      <c r="X27" s="722"/>
      <c r="Y27" s="722"/>
      <c r="Z27" s="722"/>
      <c r="AA27" s="722"/>
      <c r="AB27" s="722"/>
      <c r="AC27" s="821"/>
      <c r="AD27" s="821"/>
      <c r="AE27" s="821"/>
      <c r="AF27" s="821"/>
      <c r="AG27" s="821"/>
      <c r="AH27" s="821"/>
      <c r="AI27" s="821"/>
      <c r="AJ27" s="821"/>
      <c r="AK27" s="822"/>
      <c r="AL27" s="193"/>
      <c r="AM27" s="91"/>
      <c r="AN27" s="91"/>
      <c r="AO27" s="96"/>
      <c r="AP27" s="96"/>
      <c r="AQ27" s="96"/>
      <c r="AR27" s="96"/>
      <c r="AS27" s="96"/>
      <c r="AT27" s="96"/>
      <c r="AU27" s="96"/>
      <c r="AV27" s="90"/>
      <c r="AW27" s="90"/>
      <c r="AX27" s="90"/>
    </row>
    <row r="28" spans="1:50" ht="32.25" customHeight="1">
      <c r="A28" s="874"/>
      <c r="B28" s="688" t="s">
        <v>159</v>
      </c>
      <c r="C28" s="689"/>
      <c r="D28" s="690" t="s">
        <v>585</v>
      </c>
      <c r="E28" s="690"/>
      <c r="F28" s="690"/>
      <c r="G28" s="690"/>
      <c r="H28" s="690"/>
      <c r="I28" s="690"/>
      <c r="J28" s="690"/>
      <c r="K28" s="690"/>
      <c r="L28" s="690"/>
      <c r="M28" s="690"/>
      <c r="N28" s="690"/>
      <c r="O28" s="690"/>
      <c r="P28" s="691"/>
      <c r="Q28" s="216"/>
      <c r="R28" s="883"/>
      <c r="S28" s="884"/>
      <c r="T28" s="884"/>
      <c r="U28" s="884"/>
      <c r="V28" s="884"/>
      <c r="W28" s="722" t="s">
        <v>388</v>
      </c>
      <c r="X28" s="722"/>
      <c r="Y28" s="722"/>
      <c r="Z28" s="722"/>
      <c r="AA28" s="722"/>
      <c r="AB28" s="722" t="s">
        <v>285</v>
      </c>
      <c r="AC28" s="663" t="s">
        <v>389</v>
      </c>
      <c r="AD28" s="663"/>
      <c r="AE28" s="663"/>
      <c r="AF28" s="663"/>
      <c r="AG28" s="663"/>
      <c r="AH28" s="663"/>
      <c r="AI28" s="663"/>
      <c r="AJ28" s="663"/>
      <c r="AK28" s="664"/>
      <c r="AL28" s="193"/>
    </row>
    <row r="29" spans="1:50" ht="32.25" customHeight="1">
      <c r="A29" s="874"/>
      <c r="B29" s="688" t="s">
        <v>327</v>
      </c>
      <c r="C29" s="689"/>
      <c r="D29" s="690" t="s">
        <v>651</v>
      </c>
      <c r="E29" s="690"/>
      <c r="F29" s="690"/>
      <c r="G29" s="690"/>
      <c r="H29" s="690"/>
      <c r="I29" s="690"/>
      <c r="J29" s="690"/>
      <c r="K29" s="690"/>
      <c r="L29" s="690"/>
      <c r="M29" s="690"/>
      <c r="N29" s="690"/>
      <c r="O29" s="690"/>
      <c r="P29" s="691"/>
      <c r="Q29" s="665"/>
      <c r="R29" s="883"/>
      <c r="S29" s="884"/>
      <c r="T29" s="884"/>
      <c r="U29" s="884"/>
      <c r="V29" s="884"/>
      <c r="W29" s="722"/>
      <c r="X29" s="722"/>
      <c r="Y29" s="722"/>
      <c r="Z29" s="722"/>
      <c r="AA29" s="722"/>
      <c r="AB29" s="722"/>
      <c r="AC29" s="663"/>
      <c r="AD29" s="663"/>
      <c r="AE29" s="663"/>
      <c r="AF29" s="663"/>
      <c r="AG29" s="663"/>
      <c r="AH29" s="663"/>
      <c r="AI29" s="663"/>
      <c r="AJ29" s="663"/>
      <c r="AK29" s="664"/>
      <c r="AL29" s="191"/>
      <c r="AM29" s="90"/>
      <c r="AN29" s="90"/>
      <c r="AO29" s="90"/>
      <c r="AP29" s="90"/>
      <c r="AQ29" s="90"/>
      <c r="AR29" s="90"/>
      <c r="AS29" s="90"/>
      <c r="AT29" s="90"/>
      <c r="AU29" s="90"/>
      <c r="AV29" s="90"/>
      <c r="AW29" s="90"/>
    </row>
    <row r="30" spans="1:50" ht="32.25" customHeight="1" thickBot="1">
      <c r="A30" s="874"/>
      <c r="B30" s="713" t="s">
        <v>463</v>
      </c>
      <c r="C30" s="714"/>
      <c r="D30" s="715" t="s">
        <v>329</v>
      </c>
      <c r="E30" s="715"/>
      <c r="F30" s="715"/>
      <c r="G30" s="715"/>
      <c r="H30" s="715"/>
      <c r="I30" s="715"/>
      <c r="J30" s="715"/>
      <c r="K30" s="715"/>
      <c r="L30" s="715"/>
      <c r="M30" s="715"/>
      <c r="N30" s="715"/>
      <c r="O30" s="715"/>
      <c r="P30" s="716"/>
      <c r="Q30" s="665"/>
      <c r="R30" s="885"/>
      <c r="S30" s="886"/>
      <c r="T30" s="886"/>
      <c r="U30" s="886"/>
      <c r="V30" s="886"/>
      <c r="W30" s="887" t="s">
        <v>390</v>
      </c>
      <c r="X30" s="887"/>
      <c r="Y30" s="887"/>
      <c r="Z30" s="887"/>
      <c r="AA30" s="887"/>
      <c r="AB30" s="208" t="s">
        <v>294</v>
      </c>
      <c r="AC30" s="650" t="s">
        <v>295</v>
      </c>
      <c r="AD30" s="650"/>
      <c r="AE30" s="650"/>
      <c r="AF30" s="650"/>
      <c r="AG30" s="650"/>
      <c r="AH30" s="650"/>
      <c r="AI30" s="650"/>
      <c r="AJ30" s="650"/>
      <c r="AK30" s="651"/>
      <c r="AL30" s="191"/>
      <c r="AM30" s="90"/>
      <c r="AN30" s="90"/>
      <c r="AO30" s="90"/>
      <c r="AP30" s="90"/>
      <c r="AQ30" s="90"/>
      <c r="AR30" s="90"/>
      <c r="AS30" s="90"/>
      <c r="AT30" s="90"/>
      <c r="AU30" s="90"/>
      <c r="AV30" s="90"/>
      <c r="AW30" s="90"/>
    </row>
    <row r="31" spans="1:50" ht="9" customHeight="1" thickBot="1">
      <c r="A31" s="874"/>
      <c r="B31" s="216"/>
      <c r="C31" s="598"/>
      <c r="D31" s="598"/>
      <c r="E31" s="598"/>
      <c r="F31" s="598"/>
      <c r="G31" s="598"/>
      <c r="H31" s="598"/>
      <c r="I31" s="598"/>
      <c r="J31" s="598"/>
      <c r="K31" s="598"/>
      <c r="L31" s="598"/>
      <c r="M31" s="598"/>
      <c r="N31" s="598"/>
      <c r="O31" s="598"/>
      <c r="P31" s="598"/>
      <c r="Q31" s="88"/>
      <c r="R31" s="88"/>
      <c r="S31" s="88"/>
      <c r="T31" s="88"/>
      <c r="U31" s="88"/>
      <c r="V31" s="88"/>
      <c r="W31" s="88"/>
      <c r="X31" s="88"/>
      <c r="Y31" s="88"/>
      <c r="Z31" s="88"/>
      <c r="AA31" s="90"/>
      <c r="AB31" s="90"/>
      <c r="AC31" s="90"/>
      <c r="AD31" s="90"/>
      <c r="AE31" s="90"/>
      <c r="AF31" s="90"/>
      <c r="AG31" s="90"/>
      <c r="AH31" s="90"/>
      <c r="AI31" s="90"/>
      <c r="AJ31" s="90"/>
      <c r="AK31" s="90"/>
      <c r="AL31" s="90"/>
      <c r="AM31" s="90"/>
      <c r="AN31" s="90"/>
      <c r="AO31" s="90"/>
      <c r="AP31" s="90"/>
      <c r="AQ31" s="90"/>
      <c r="AR31" s="90"/>
      <c r="AS31" s="90"/>
      <c r="AT31" s="90"/>
      <c r="AU31" s="90"/>
      <c r="AV31" s="90"/>
    </row>
    <row r="32" spans="1:50" ht="54" customHeight="1">
      <c r="A32" s="874"/>
      <c r="B32" s="599" t="s">
        <v>324</v>
      </c>
      <c r="C32" s="600"/>
      <c r="D32" s="612" t="s">
        <v>443</v>
      </c>
      <c r="E32" s="614" t="s">
        <v>20</v>
      </c>
      <c r="F32" s="614"/>
      <c r="G32" s="614"/>
      <c r="H32" s="614"/>
      <c r="I32" s="614"/>
      <c r="J32" s="614" t="s">
        <v>21</v>
      </c>
      <c r="K32" s="614"/>
      <c r="L32" s="614"/>
      <c r="M32" s="614"/>
      <c r="N32" s="614"/>
      <c r="O32" s="600" t="s">
        <v>348</v>
      </c>
      <c r="P32" s="616" t="s">
        <v>318</v>
      </c>
      <c r="Q32" s="618"/>
      <c r="R32" s="599" t="s">
        <v>345</v>
      </c>
      <c r="S32" s="600"/>
      <c r="T32" s="600"/>
      <c r="U32" s="600"/>
      <c r="V32" s="600"/>
      <c r="W32" s="600"/>
      <c r="X32" s="600"/>
      <c r="Y32" s="600"/>
      <c r="Z32" s="600"/>
      <c r="AA32" s="619" t="s">
        <v>321</v>
      </c>
      <c r="AB32" s="619"/>
      <c r="AC32" s="619"/>
      <c r="AD32" s="619"/>
      <c r="AE32" s="619"/>
      <c r="AF32" s="619"/>
      <c r="AG32" s="619"/>
      <c r="AH32" s="619"/>
      <c r="AI32" s="619"/>
      <c r="AJ32" s="619"/>
      <c r="AK32" s="620"/>
      <c r="AL32" s="198"/>
      <c r="AM32" s="599" t="s">
        <v>346</v>
      </c>
      <c r="AN32" s="600"/>
      <c r="AO32" s="600"/>
      <c r="AP32" s="600"/>
      <c r="AQ32" s="600"/>
      <c r="AR32" s="600"/>
      <c r="AS32" s="600"/>
      <c r="AT32" s="600"/>
      <c r="AU32" s="600"/>
      <c r="AV32" s="212" t="s">
        <v>322</v>
      </c>
    </row>
    <row r="33" spans="1:48" ht="47.25" customHeight="1">
      <c r="A33" s="874"/>
      <c r="B33" s="601"/>
      <c r="C33" s="602"/>
      <c r="D33" s="613"/>
      <c r="E33" s="615"/>
      <c r="F33" s="615"/>
      <c r="G33" s="615"/>
      <c r="H33" s="615"/>
      <c r="I33" s="615"/>
      <c r="J33" s="615"/>
      <c r="K33" s="615"/>
      <c r="L33" s="615"/>
      <c r="M33" s="615"/>
      <c r="N33" s="615"/>
      <c r="O33" s="602"/>
      <c r="P33" s="617"/>
      <c r="Q33" s="618"/>
      <c r="R33" s="621" t="s">
        <v>299</v>
      </c>
      <c r="S33" s="622"/>
      <c r="T33" s="622"/>
      <c r="U33" s="622"/>
      <c r="V33" s="622"/>
      <c r="W33" s="622"/>
      <c r="X33" s="623" t="s">
        <v>349</v>
      </c>
      <c r="Y33" s="623"/>
      <c r="Z33" s="623"/>
      <c r="AA33" s="624" t="s">
        <v>296</v>
      </c>
      <c r="AB33" s="624"/>
      <c r="AC33" s="624" t="s">
        <v>297</v>
      </c>
      <c r="AD33" s="624"/>
      <c r="AE33" s="624"/>
      <c r="AF33" s="624"/>
      <c r="AG33" s="624" t="s">
        <v>298</v>
      </c>
      <c r="AH33" s="624"/>
      <c r="AI33" s="624"/>
      <c r="AJ33" s="624"/>
      <c r="AK33" s="609"/>
      <c r="AL33" s="199"/>
      <c r="AM33" s="621" t="s">
        <v>299</v>
      </c>
      <c r="AN33" s="622"/>
      <c r="AO33" s="622"/>
      <c r="AP33" s="622"/>
      <c r="AQ33" s="622"/>
      <c r="AR33" s="622"/>
      <c r="AS33" s="623" t="s">
        <v>349</v>
      </c>
      <c r="AT33" s="623"/>
      <c r="AU33" s="623"/>
      <c r="AV33" s="609" t="s">
        <v>323</v>
      </c>
    </row>
    <row r="34" spans="1:48" ht="25.5" customHeight="1">
      <c r="A34" s="874"/>
      <c r="B34" s="601"/>
      <c r="C34" s="602"/>
      <c r="D34" s="613"/>
      <c r="E34" s="615"/>
      <c r="F34" s="615"/>
      <c r="G34" s="615"/>
      <c r="H34" s="615"/>
      <c r="I34" s="615"/>
      <c r="J34" s="615"/>
      <c r="K34" s="615"/>
      <c r="L34" s="615"/>
      <c r="M34" s="615"/>
      <c r="N34" s="615"/>
      <c r="O34" s="602"/>
      <c r="P34" s="617"/>
      <c r="Q34" s="213"/>
      <c r="R34" s="621"/>
      <c r="S34" s="622"/>
      <c r="T34" s="622"/>
      <c r="U34" s="622"/>
      <c r="V34" s="622"/>
      <c r="W34" s="622"/>
      <c r="X34" s="240">
        <v>1</v>
      </c>
      <c r="Y34" s="240">
        <v>2</v>
      </c>
      <c r="Z34" s="240">
        <v>3</v>
      </c>
      <c r="AA34" s="624"/>
      <c r="AB34" s="624"/>
      <c r="AC34" s="624"/>
      <c r="AD34" s="624"/>
      <c r="AE34" s="624"/>
      <c r="AF34" s="624"/>
      <c r="AG34" s="624"/>
      <c r="AH34" s="624"/>
      <c r="AI34" s="624"/>
      <c r="AJ34" s="624"/>
      <c r="AK34" s="609"/>
      <c r="AL34" s="199"/>
      <c r="AM34" s="621"/>
      <c r="AN34" s="622"/>
      <c r="AO34" s="622"/>
      <c r="AP34" s="622"/>
      <c r="AQ34" s="622"/>
      <c r="AR34" s="622"/>
      <c r="AS34" s="240">
        <v>1</v>
      </c>
      <c r="AT34" s="240">
        <v>2</v>
      </c>
      <c r="AU34" s="240">
        <v>3</v>
      </c>
      <c r="AV34" s="609"/>
    </row>
    <row r="35" spans="1:48" ht="72" customHeight="1">
      <c r="A35" s="874"/>
      <c r="B35" s="919" t="s">
        <v>440</v>
      </c>
      <c r="C35" s="920"/>
      <c r="D35" s="285" t="s">
        <v>25</v>
      </c>
      <c r="E35" s="817" t="s">
        <v>552</v>
      </c>
      <c r="F35" s="817"/>
      <c r="G35" s="817"/>
      <c r="H35" s="817"/>
      <c r="I35" s="817"/>
      <c r="J35" s="818" t="s">
        <v>553</v>
      </c>
      <c r="K35" s="818"/>
      <c r="L35" s="818"/>
      <c r="M35" s="818"/>
      <c r="N35" s="818"/>
      <c r="O35" s="253" t="s">
        <v>554</v>
      </c>
      <c r="P35" s="197" t="s">
        <v>29</v>
      </c>
      <c r="Q35" s="196"/>
      <c r="R35" s="244">
        <v>0.34</v>
      </c>
      <c r="S35" s="194"/>
      <c r="T35" s="245">
        <v>0.33</v>
      </c>
      <c r="U35" s="194"/>
      <c r="V35" s="245">
        <v>0.33</v>
      </c>
      <c r="W35" s="194"/>
      <c r="X35" s="237"/>
      <c r="Y35" s="237"/>
      <c r="Z35" s="237"/>
      <c r="AA35" s="595"/>
      <c r="AB35" s="595"/>
      <c r="AC35" s="595"/>
      <c r="AD35" s="595"/>
      <c r="AE35" s="595"/>
      <c r="AF35" s="595"/>
      <c r="AG35" s="595"/>
      <c r="AH35" s="595"/>
      <c r="AI35" s="595"/>
      <c r="AJ35" s="595"/>
      <c r="AK35" s="596"/>
      <c r="AL35" s="200"/>
      <c r="AM35" s="244">
        <v>0.34</v>
      </c>
      <c r="AN35" s="194"/>
      <c r="AO35" s="245">
        <v>0.33</v>
      </c>
      <c r="AP35" s="194"/>
      <c r="AQ35" s="245">
        <v>0.33</v>
      </c>
      <c r="AR35" s="194"/>
      <c r="AS35" s="237"/>
      <c r="AT35" s="237"/>
      <c r="AU35" s="237"/>
      <c r="AV35" s="206"/>
    </row>
    <row r="36" spans="1:48" ht="78.75" customHeight="1">
      <c r="A36" s="874"/>
      <c r="B36" s="921"/>
      <c r="C36" s="922"/>
      <c r="D36" s="285" t="s">
        <v>118</v>
      </c>
      <c r="E36" s="817" t="s">
        <v>555</v>
      </c>
      <c r="F36" s="817"/>
      <c r="G36" s="817"/>
      <c r="H36" s="817"/>
      <c r="I36" s="817"/>
      <c r="J36" s="818" t="s">
        <v>556</v>
      </c>
      <c r="K36" s="818"/>
      <c r="L36" s="818"/>
      <c r="M36" s="818"/>
      <c r="N36" s="818"/>
      <c r="O36" s="253" t="s">
        <v>557</v>
      </c>
      <c r="P36" s="197" t="s">
        <v>29</v>
      </c>
      <c r="Q36" s="196"/>
      <c r="R36" s="244">
        <v>0.34</v>
      </c>
      <c r="S36" s="194"/>
      <c r="T36" s="245">
        <v>0.33</v>
      </c>
      <c r="U36" s="194"/>
      <c r="V36" s="245">
        <v>0.33</v>
      </c>
      <c r="W36" s="194"/>
      <c r="X36" s="237"/>
      <c r="Y36" s="237"/>
      <c r="Z36" s="237"/>
      <c r="AA36" s="595"/>
      <c r="AB36" s="595"/>
      <c r="AC36" s="595"/>
      <c r="AD36" s="595"/>
      <c r="AE36" s="595"/>
      <c r="AF36" s="595"/>
      <c r="AG36" s="595"/>
      <c r="AH36" s="595"/>
      <c r="AI36" s="595"/>
      <c r="AJ36" s="595"/>
      <c r="AK36" s="596"/>
      <c r="AL36" s="200"/>
      <c r="AM36" s="244">
        <v>0.34</v>
      </c>
      <c r="AN36" s="194"/>
      <c r="AO36" s="245">
        <v>0.33</v>
      </c>
      <c r="AP36" s="194"/>
      <c r="AQ36" s="245">
        <v>0.33</v>
      </c>
      <c r="AR36" s="194"/>
      <c r="AS36" s="237"/>
      <c r="AT36" s="237"/>
      <c r="AU36" s="237"/>
      <c r="AV36" s="206"/>
    </row>
    <row r="37" spans="1:48" ht="96.75" customHeight="1">
      <c r="A37" s="874"/>
      <c r="B37" s="921"/>
      <c r="C37" s="922"/>
      <c r="D37" s="285" t="s">
        <v>122</v>
      </c>
      <c r="E37" s="817" t="s">
        <v>558</v>
      </c>
      <c r="F37" s="817"/>
      <c r="G37" s="817"/>
      <c r="H37" s="817"/>
      <c r="I37" s="817"/>
      <c r="J37" s="818" t="s">
        <v>559</v>
      </c>
      <c r="K37" s="818"/>
      <c r="L37" s="818"/>
      <c r="M37" s="818"/>
      <c r="N37" s="818"/>
      <c r="O37" s="253" t="s">
        <v>557</v>
      </c>
      <c r="P37" s="197" t="s">
        <v>301</v>
      </c>
      <c r="Q37" s="196"/>
      <c r="R37" s="565">
        <v>0.5</v>
      </c>
      <c r="S37" s="566"/>
      <c r="T37" s="194"/>
      <c r="U37" s="566">
        <v>0.5</v>
      </c>
      <c r="V37" s="566"/>
      <c r="W37" s="194"/>
      <c r="X37" s="237"/>
      <c r="Y37" s="237"/>
      <c r="Z37" s="237"/>
      <c r="AA37" s="595"/>
      <c r="AB37" s="595"/>
      <c r="AC37" s="595"/>
      <c r="AD37" s="595"/>
      <c r="AE37" s="595"/>
      <c r="AF37" s="595"/>
      <c r="AG37" s="595"/>
      <c r="AH37" s="595"/>
      <c r="AI37" s="595"/>
      <c r="AJ37" s="595"/>
      <c r="AK37" s="596"/>
      <c r="AL37" s="200"/>
      <c r="AM37" s="565">
        <v>0.5</v>
      </c>
      <c r="AN37" s="566"/>
      <c r="AO37" s="194"/>
      <c r="AP37" s="566">
        <v>0.5</v>
      </c>
      <c r="AQ37" s="566"/>
      <c r="AR37" s="194"/>
      <c r="AS37" s="237"/>
      <c r="AT37" s="237"/>
      <c r="AU37" s="237"/>
      <c r="AV37" s="206"/>
    </row>
    <row r="38" spans="1:48" ht="46.5" customHeight="1">
      <c r="A38" s="874"/>
      <c r="B38" s="921"/>
      <c r="C38" s="922"/>
      <c r="D38" s="285" t="s">
        <v>126</v>
      </c>
      <c r="E38" s="817" t="s">
        <v>560</v>
      </c>
      <c r="F38" s="817"/>
      <c r="G38" s="817"/>
      <c r="H38" s="817"/>
      <c r="I38" s="817"/>
      <c r="J38" s="818" t="s">
        <v>561</v>
      </c>
      <c r="K38" s="818"/>
      <c r="L38" s="818"/>
      <c r="M38" s="818"/>
      <c r="N38" s="818"/>
      <c r="O38" s="253" t="s">
        <v>562</v>
      </c>
      <c r="P38" s="197" t="s">
        <v>29</v>
      </c>
      <c r="Q38" s="196"/>
      <c r="R38" s="244">
        <v>0.34</v>
      </c>
      <c r="S38" s="194"/>
      <c r="T38" s="245">
        <v>0.33</v>
      </c>
      <c r="U38" s="194"/>
      <c r="V38" s="245">
        <v>0.33</v>
      </c>
      <c r="W38" s="194"/>
      <c r="X38" s="237"/>
      <c r="Y38" s="237"/>
      <c r="Z38" s="237"/>
      <c r="AA38" s="595"/>
      <c r="AB38" s="595"/>
      <c r="AC38" s="595"/>
      <c r="AD38" s="595"/>
      <c r="AE38" s="595"/>
      <c r="AF38" s="595"/>
      <c r="AG38" s="595"/>
      <c r="AH38" s="595"/>
      <c r="AI38" s="595"/>
      <c r="AJ38" s="595"/>
      <c r="AK38" s="596"/>
      <c r="AL38" s="200"/>
      <c r="AM38" s="244">
        <v>0.34</v>
      </c>
      <c r="AN38" s="194"/>
      <c r="AO38" s="245">
        <v>0.33</v>
      </c>
      <c r="AP38" s="194"/>
      <c r="AQ38" s="245">
        <v>0.33</v>
      </c>
      <c r="AR38" s="194"/>
      <c r="AS38" s="237"/>
      <c r="AT38" s="237"/>
      <c r="AU38" s="237"/>
      <c r="AV38" s="206"/>
    </row>
    <row r="39" spans="1:48" ht="36.75" customHeight="1">
      <c r="A39" s="874"/>
      <c r="B39" s="921"/>
      <c r="C39" s="922"/>
      <c r="D39" s="285" t="s">
        <v>230</v>
      </c>
      <c r="E39" s="918" t="s">
        <v>563</v>
      </c>
      <c r="F39" s="918"/>
      <c r="G39" s="918"/>
      <c r="H39" s="918"/>
      <c r="I39" s="918"/>
      <c r="J39" s="818" t="s">
        <v>564</v>
      </c>
      <c r="K39" s="818"/>
      <c r="L39" s="818"/>
      <c r="M39" s="818"/>
      <c r="N39" s="818"/>
      <c r="O39" s="253" t="s">
        <v>565</v>
      </c>
      <c r="P39" s="197" t="s">
        <v>29</v>
      </c>
      <c r="Q39" s="196"/>
      <c r="R39" s="244">
        <v>0.34</v>
      </c>
      <c r="S39" s="194"/>
      <c r="T39" s="245">
        <v>0.33</v>
      </c>
      <c r="U39" s="194"/>
      <c r="V39" s="245">
        <v>0.33</v>
      </c>
      <c r="W39" s="194"/>
      <c r="X39" s="237"/>
      <c r="Y39" s="237"/>
      <c r="Z39" s="237"/>
      <c r="AA39" s="595"/>
      <c r="AB39" s="595"/>
      <c r="AC39" s="595"/>
      <c r="AD39" s="595"/>
      <c r="AE39" s="595"/>
      <c r="AF39" s="595"/>
      <c r="AG39" s="595"/>
      <c r="AH39" s="595"/>
      <c r="AI39" s="595"/>
      <c r="AJ39" s="595"/>
      <c r="AK39" s="596"/>
      <c r="AL39" s="200"/>
      <c r="AM39" s="244">
        <v>0.34</v>
      </c>
      <c r="AN39" s="194"/>
      <c r="AO39" s="245">
        <v>0.33</v>
      </c>
      <c r="AP39" s="194"/>
      <c r="AQ39" s="245">
        <v>0.33</v>
      </c>
      <c r="AR39" s="194"/>
      <c r="AS39" s="237"/>
      <c r="AT39" s="237"/>
      <c r="AU39" s="237"/>
      <c r="AV39" s="206"/>
    </row>
    <row r="40" spans="1:48" ht="68.25" customHeight="1">
      <c r="A40" s="874"/>
      <c r="B40" s="921"/>
      <c r="C40" s="922"/>
      <c r="D40" s="285" t="s">
        <v>233</v>
      </c>
      <c r="E40" s="817" t="s">
        <v>566</v>
      </c>
      <c r="F40" s="817"/>
      <c r="G40" s="817"/>
      <c r="H40" s="817"/>
      <c r="I40" s="817"/>
      <c r="J40" s="818" t="s">
        <v>567</v>
      </c>
      <c r="K40" s="818"/>
      <c r="L40" s="818"/>
      <c r="M40" s="818"/>
      <c r="N40" s="818"/>
      <c r="O40" s="253" t="s">
        <v>652</v>
      </c>
      <c r="P40" s="197" t="s">
        <v>29</v>
      </c>
      <c r="Q40" s="196"/>
      <c r="R40" s="244">
        <v>0.34</v>
      </c>
      <c r="S40" s="194"/>
      <c r="T40" s="245">
        <v>0.33</v>
      </c>
      <c r="U40" s="194"/>
      <c r="V40" s="245">
        <v>0.33</v>
      </c>
      <c r="W40" s="194"/>
      <c r="X40" s="238"/>
      <c r="Y40" s="238"/>
      <c r="Z40" s="238"/>
      <c r="AA40" s="595"/>
      <c r="AB40" s="595"/>
      <c r="AC40" s="595"/>
      <c r="AD40" s="595"/>
      <c r="AE40" s="595"/>
      <c r="AF40" s="595"/>
      <c r="AG40" s="595"/>
      <c r="AH40" s="595"/>
      <c r="AI40" s="595"/>
      <c r="AJ40" s="595"/>
      <c r="AK40" s="596"/>
      <c r="AL40" s="200"/>
      <c r="AM40" s="244">
        <v>0.34</v>
      </c>
      <c r="AN40" s="194"/>
      <c r="AO40" s="245">
        <v>0.33</v>
      </c>
      <c r="AP40" s="194"/>
      <c r="AQ40" s="245">
        <v>0.33</v>
      </c>
      <c r="AR40" s="194"/>
      <c r="AS40" s="238"/>
      <c r="AT40" s="238"/>
      <c r="AU40" s="238"/>
      <c r="AV40" s="206"/>
    </row>
    <row r="41" spans="1:48" ht="66.75" customHeight="1">
      <c r="A41" s="874"/>
      <c r="B41" s="921"/>
      <c r="C41" s="922"/>
      <c r="D41" s="285" t="s">
        <v>549</v>
      </c>
      <c r="E41" s="817" t="s">
        <v>568</v>
      </c>
      <c r="F41" s="817"/>
      <c r="G41" s="817"/>
      <c r="H41" s="817"/>
      <c r="I41" s="817"/>
      <c r="J41" s="818" t="s">
        <v>569</v>
      </c>
      <c r="K41" s="818"/>
      <c r="L41" s="818"/>
      <c r="M41" s="818"/>
      <c r="N41" s="818"/>
      <c r="O41" s="253" t="s">
        <v>570</v>
      </c>
      <c r="P41" s="197" t="s">
        <v>29</v>
      </c>
      <c r="Q41" s="196"/>
      <c r="R41" s="244">
        <v>0.34</v>
      </c>
      <c r="S41" s="194"/>
      <c r="T41" s="245">
        <v>0.33</v>
      </c>
      <c r="U41" s="194"/>
      <c r="V41" s="245">
        <v>0.33</v>
      </c>
      <c r="W41" s="194"/>
      <c r="X41" s="237"/>
      <c r="Y41" s="237"/>
      <c r="Z41" s="237"/>
      <c r="AA41" s="595"/>
      <c r="AB41" s="595"/>
      <c r="AC41" s="595"/>
      <c r="AD41" s="595"/>
      <c r="AE41" s="595"/>
      <c r="AF41" s="595"/>
      <c r="AG41" s="595"/>
      <c r="AH41" s="595"/>
      <c r="AI41" s="595"/>
      <c r="AJ41" s="595"/>
      <c r="AK41" s="596"/>
      <c r="AL41" s="200"/>
      <c r="AM41" s="244">
        <v>0.34</v>
      </c>
      <c r="AN41" s="194"/>
      <c r="AO41" s="245">
        <v>0.33</v>
      </c>
      <c r="AP41" s="194"/>
      <c r="AQ41" s="245">
        <v>0.33</v>
      </c>
      <c r="AR41" s="194"/>
      <c r="AS41" s="237"/>
      <c r="AT41" s="237"/>
      <c r="AU41" s="237"/>
      <c r="AV41" s="206"/>
    </row>
    <row r="42" spans="1:48" ht="48" customHeight="1">
      <c r="A42" s="874"/>
      <c r="B42" s="921"/>
      <c r="C42" s="922"/>
      <c r="D42" s="285" t="s">
        <v>550</v>
      </c>
      <c r="E42" s="817" t="s">
        <v>571</v>
      </c>
      <c r="F42" s="817"/>
      <c r="G42" s="817"/>
      <c r="H42" s="817"/>
      <c r="I42" s="817"/>
      <c r="J42" s="818" t="s">
        <v>572</v>
      </c>
      <c r="K42" s="818"/>
      <c r="L42" s="818"/>
      <c r="M42" s="818"/>
      <c r="N42" s="818"/>
      <c r="O42" s="253" t="s">
        <v>554</v>
      </c>
      <c r="P42" s="197" t="s">
        <v>117</v>
      </c>
      <c r="Q42" s="196"/>
      <c r="R42" s="565">
        <v>1</v>
      </c>
      <c r="S42" s="566"/>
      <c r="T42" s="566"/>
      <c r="U42" s="597"/>
      <c r="V42" s="597"/>
      <c r="W42" s="597"/>
      <c r="X42" s="237"/>
      <c r="Y42" s="237"/>
      <c r="Z42" s="237"/>
      <c r="AA42" s="595"/>
      <c r="AB42" s="595"/>
      <c r="AC42" s="595"/>
      <c r="AD42" s="595"/>
      <c r="AE42" s="595"/>
      <c r="AF42" s="595"/>
      <c r="AG42" s="595"/>
      <c r="AH42" s="595"/>
      <c r="AI42" s="595"/>
      <c r="AJ42" s="595"/>
      <c r="AK42" s="596"/>
      <c r="AL42" s="200"/>
      <c r="AM42" s="565">
        <v>1</v>
      </c>
      <c r="AN42" s="566"/>
      <c r="AO42" s="566"/>
      <c r="AP42" s="597"/>
      <c r="AQ42" s="597"/>
      <c r="AR42" s="597"/>
      <c r="AS42" s="237"/>
      <c r="AT42" s="237"/>
      <c r="AU42" s="237"/>
      <c r="AV42" s="206"/>
    </row>
    <row r="43" spans="1:48" ht="38.25" customHeight="1">
      <c r="A43" s="874"/>
      <c r="B43" s="921"/>
      <c r="C43" s="922"/>
      <c r="D43" s="285" t="s">
        <v>551</v>
      </c>
      <c r="E43" s="817" t="s">
        <v>573</v>
      </c>
      <c r="F43" s="817"/>
      <c r="G43" s="817"/>
      <c r="H43" s="817"/>
      <c r="I43" s="817"/>
      <c r="J43" s="818" t="s">
        <v>574</v>
      </c>
      <c r="K43" s="818"/>
      <c r="L43" s="818"/>
      <c r="M43" s="818"/>
      <c r="N43" s="818"/>
      <c r="O43" s="253" t="s">
        <v>554</v>
      </c>
      <c r="P43" s="197" t="s">
        <v>29</v>
      </c>
      <c r="Q43" s="196"/>
      <c r="R43" s="244">
        <v>0.34</v>
      </c>
      <c r="S43" s="194"/>
      <c r="T43" s="245">
        <v>0.33</v>
      </c>
      <c r="U43" s="194"/>
      <c r="V43" s="245">
        <v>0.33</v>
      </c>
      <c r="W43" s="194"/>
      <c r="X43" s="238"/>
      <c r="Y43" s="238"/>
      <c r="Z43" s="238"/>
      <c r="AA43" s="595"/>
      <c r="AB43" s="595"/>
      <c r="AC43" s="595"/>
      <c r="AD43" s="595"/>
      <c r="AE43" s="595"/>
      <c r="AF43" s="595"/>
      <c r="AG43" s="595"/>
      <c r="AH43" s="595"/>
      <c r="AI43" s="595"/>
      <c r="AJ43" s="595"/>
      <c r="AK43" s="596"/>
      <c r="AL43" s="200"/>
      <c r="AM43" s="244">
        <v>0.34</v>
      </c>
      <c r="AN43" s="194"/>
      <c r="AO43" s="245">
        <v>0.33</v>
      </c>
      <c r="AP43" s="194"/>
      <c r="AQ43" s="245">
        <v>0.33</v>
      </c>
      <c r="AR43" s="194"/>
      <c r="AS43" s="238"/>
      <c r="AT43" s="238"/>
      <c r="AU43" s="238"/>
      <c r="AV43" s="206"/>
    </row>
    <row r="44" spans="1:48" ht="47.25" customHeight="1">
      <c r="A44" s="874"/>
      <c r="B44" s="921"/>
      <c r="C44" s="922"/>
      <c r="D44" s="285" t="s">
        <v>578</v>
      </c>
      <c r="E44" s="674" t="s">
        <v>580</v>
      </c>
      <c r="F44" s="675"/>
      <c r="G44" s="675"/>
      <c r="H44" s="675"/>
      <c r="I44" s="676"/>
      <c r="J44" s="674" t="s">
        <v>581</v>
      </c>
      <c r="K44" s="675"/>
      <c r="L44" s="675"/>
      <c r="M44" s="675"/>
      <c r="N44" s="676"/>
      <c r="O44" s="253" t="s">
        <v>582</v>
      </c>
      <c r="P44" s="197" t="s">
        <v>301</v>
      </c>
      <c r="Q44" s="196"/>
      <c r="R44" s="565">
        <v>0.5</v>
      </c>
      <c r="S44" s="566"/>
      <c r="T44" s="194"/>
      <c r="U44" s="566">
        <v>0.5</v>
      </c>
      <c r="V44" s="566"/>
      <c r="W44" s="194"/>
      <c r="X44" s="238"/>
      <c r="Y44" s="238"/>
      <c r="Z44" s="238"/>
      <c r="AA44" s="595"/>
      <c r="AB44" s="595"/>
      <c r="AC44" s="595"/>
      <c r="AD44" s="595"/>
      <c r="AE44" s="595"/>
      <c r="AF44" s="595"/>
      <c r="AG44" s="595"/>
      <c r="AH44" s="595"/>
      <c r="AI44" s="595"/>
      <c r="AJ44" s="595"/>
      <c r="AK44" s="596"/>
      <c r="AL44" s="200"/>
      <c r="AM44" s="565">
        <v>0.5</v>
      </c>
      <c r="AN44" s="566"/>
      <c r="AO44" s="194"/>
      <c r="AP44" s="566">
        <v>0.5</v>
      </c>
      <c r="AQ44" s="566"/>
      <c r="AR44" s="194"/>
      <c r="AS44" s="238"/>
      <c r="AT44" s="238"/>
      <c r="AU44" s="238"/>
      <c r="AV44" s="206"/>
    </row>
    <row r="45" spans="1:48" ht="36.75" customHeight="1">
      <c r="A45" s="874"/>
      <c r="B45" s="923"/>
      <c r="C45" s="924"/>
      <c r="D45" s="285" t="s">
        <v>579</v>
      </c>
      <c r="E45" s="674" t="s">
        <v>583</v>
      </c>
      <c r="F45" s="675"/>
      <c r="G45" s="675"/>
      <c r="H45" s="675"/>
      <c r="I45" s="676"/>
      <c r="J45" s="674" t="s">
        <v>584</v>
      </c>
      <c r="K45" s="675"/>
      <c r="L45" s="675"/>
      <c r="M45" s="675"/>
      <c r="N45" s="676"/>
      <c r="O45" s="253" t="s">
        <v>582</v>
      </c>
      <c r="P45" s="197" t="s">
        <v>301</v>
      </c>
      <c r="Q45" s="196"/>
      <c r="R45" s="565">
        <v>0.5</v>
      </c>
      <c r="S45" s="566"/>
      <c r="T45" s="194"/>
      <c r="U45" s="566">
        <v>0.5</v>
      </c>
      <c r="V45" s="566"/>
      <c r="W45" s="194"/>
      <c r="X45" s="238"/>
      <c r="Y45" s="238"/>
      <c r="Z45" s="238"/>
      <c r="AA45" s="595"/>
      <c r="AB45" s="595"/>
      <c r="AC45" s="595"/>
      <c r="AD45" s="595"/>
      <c r="AE45" s="595"/>
      <c r="AF45" s="595"/>
      <c r="AG45" s="595"/>
      <c r="AH45" s="595"/>
      <c r="AI45" s="595"/>
      <c r="AJ45" s="595"/>
      <c r="AK45" s="596"/>
      <c r="AL45" s="200"/>
      <c r="AM45" s="565">
        <v>0.5</v>
      </c>
      <c r="AN45" s="566"/>
      <c r="AO45" s="194"/>
      <c r="AP45" s="566">
        <v>0.5</v>
      </c>
      <c r="AQ45" s="566"/>
      <c r="AR45" s="194"/>
      <c r="AS45" s="238"/>
      <c r="AT45" s="238"/>
      <c r="AU45" s="238"/>
      <c r="AV45" s="206"/>
    </row>
    <row r="46" spans="1:48" ht="50.25" customHeight="1">
      <c r="A46" s="874"/>
      <c r="B46" s="587" t="s">
        <v>439</v>
      </c>
      <c r="C46" s="588"/>
      <c r="D46" s="285" t="s">
        <v>130</v>
      </c>
      <c r="E46" s="817" t="s">
        <v>575</v>
      </c>
      <c r="F46" s="817"/>
      <c r="G46" s="817"/>
      <c r="H46" s="817"/>
      <c r="I46" s="817"/>
      <c r="J46" s="818" t="s">
        <v>576</v>
      </c>
      <c r="K46" s="818"/>
      <c r="L46" s="818"/>
      <c r="M46" s="818"/>
      <c r="N46" s="818"/>
      <c r="O46" s="253" t="s">
        <v>577</v>
      </c>
      <c r="P46" s="197" t="s">
        <v>29</v>
      </c>
      <c r="Q46" s="196"/>
      <c r="R46" s="244">
        <v>0.34</v>
      </c>
      <c r="S46" s="194"/>
      <c r="T46" s="245">
        <v>0.33</v>
      </c>
      <c r="U46" s="194"/>
      <c r="V46" s="245">
        <v>0.33</v>
      </c>
      <c r="W46" s="194"/>
      <c r="X46" s="237"/>
      <c r="Y46" s="237"/>
      <c r="Z46" s="237"/>
      <c r="AA46" s="595"/>
      <c r="AB46" s="595"/>
      <c r="AC46" s="595"/>
      <c r="AD46" s="595"/>
      <c r="AE46" s="595"/>
      <c r="AF46" s="595"/>
      <c r="AG46" s="595"/>
      <c r="AH46" s="595"/>
      <c r="AI46" s="595"/>
      <c r="AJ46" s="595"/>
      <c r="AK46" s="596"/>
      <c r="AL46" s="200"/>
      <c r="AM46" s="244">
        <v>0.34</v>
      </c>
      <c r="AN46" s="194"/>
      <c r="AO46" s="245">
        <v>0.33</v>
      </c>
      <c r="AP46" s="194"/>
      <c r="AQ46" s="245">
        <v>0.33</v>
      </c>
      <c r="AR46" s="194"/>
      <c r="AS46" s="237"/>
      <c r="AT46" s="237"/>
      <c r="AU46" s="237"/>
      <c r="AV46" s="206"/>
    </row>
    <row r="47" spans="1:48" ht="42" customHeight="1">
      <c r="A47" s="874"/>
      <c r="B47" s="587"/>
      <c r="C47" s="588"/>
      <c r="D47" s="285" t="s">
        <v>31</v>
      </c>
      <c r="E47" s="674" t="s">
        <v>586</v>
      </c>
      <c r="F47" s="675"/>
      <c r="G47" s="675"/>
      <c r="H47" s="675"/>
      <c r="I47" s="676"/>
      <c r="J47" s="674" t="s">
        <v>587</v>
      </c>
      <c r="K47" s="675"/>
      <c r="L47" s="675"/>
      <c r="M47" s="675"/>
      <c r="N47" s="676"/>
      <c r="O47" s="253" t="s">
        <v>588</v>
      </c>
      <c r="P47" s="197" t="s">
        <v>29</v>
      </c>
      <c r="Q47" s="196"/>
      <c r="R47" s="244">
        <v>0.34</v>
      </c>
      <c r="S47" s="194"/>
      <c r="T47" s="245">
        <v>0.33</v>
      </c>
      <c r="U47" s="194"/>
      <c r="V47" s="245">
        <v>0.33</v>
      </c>
      <c r="W47" s="194"/>
      <c r="X47" s="238"/>
      <c r="Y47" s="238"/>
      <c r="Z47" s="238"/>
      <c r="AA47" s="595"/>
      <c r="AB47" s="595"/>
      <c r="AC47" s="595"/>
      <c r="AD47" s="595"/>
      <c r="AE47" s="595"/>
      <c r="AF47" s="595"/>
      <c r="AG47" s="595"/>
      <c r="AH47" s="595"/>
      <c r="AI47" s="595"/>
      <c r="AJ47" s="595"/>
      <c r="AK47" s="596"/>
      <c r="AL47" s="200"/>
      <c r="AM47" s="244">
        <v>0.34</v>
      </c>
      <c r="AN47" s="194"/>
      <c r="AO47" s="245">
        <v>0.33</v>
      </c>
      <c r="AP47" s="194"/>
      <c r="AQ47" s="245">
        <v>0.33</v>
      </c>
      <c r="AR47" s="194"/>
      <c r="AS47" s="238"/>
      <c r="AT47" s="238"/>
      <c r="AU47" s="238"/>
      <c r="AV47" s="206"/>
    </row>
    <row r="48" spans="1:48" ht="61.5" customHeight="1">
      <c r="A48" s="874"/>
      <c r="B48" s="587" t="s">
        <v>438</v>
      </c>
      <c r="C48" s="588"/>
      <c r="D48" s="285" t="s">
        <v>37</v>
      </c>
      <c r="E48" s="674" t="s">
        <v>589</v>
      </c>
      <c r="F48" s="675"/>
      <c r="G48" s="675"/>
      <c r="H48" s="675"/>
      <c r="I48" s="676"/>
      <c r="J48" s="674" t="s">
        <v>590</v>
      </c>
      <c r="K48" s="675"/>
      <c r="L48" s="675"/>
      <c r="M48" s="675"/>
      <c r="N48" s="676"/>
      <c r="O48" s="253" t="s">
        <v>557</v>
      </c>
      <c r="P48" s="197" t="s">
        <v>29</v>
      </c>
      <c r="Q48" s="196"/>
      <c r="R48" s="244">
        <v>0.34</v>
      </c>
      <c r="S48" s="194"/>
      <c r="T48" s="245">
        <v>0.33</v>
      </c>
      <c r="U48" s="194"/>
      <c r="V48" s="245">
        <v>0.33</v>
      </c>
      <c r="W48" s="194"/>
      <c r="X48" s="237"/>
      <c r="Y48" s="237"/>
      <c r="Z48" s="237"/>
      <c r="AA48" s="595"/>
      <c r="AB48" s="595"/>
      <c r="AC48" s="595"/>
      <c r="AD48" s="595"/>
      <c r="AE48" s="595"/>
      <c r="AF48" s="595"/>
      <c r="AG48" s="595"/>
      <c r="AH48" s="595"/>
      <c r="AI48" s="595"/>
      <c r="AJ48" s="595"/>
      <c r="AK48" s="596"/>
      <c r="AL48" s="200"/>
      <c r="AM48" s="244">
        <v>0.34</v>
      </c>
      <c r="AN48" s="194"/>
      <c r="AO48" s="245">
        <v>0.33</v>
      </c>
      <c r="AP48" s="194"/>
      <c r="AQ48" s="245">
        <v>0.33</v>
      </c>
      <c r="AR48" s="194"/>
      <c r="AS48" s="237"/>
      <c r="AT48" s="237"/>
      <c r="AU48" s="237"/>
      <c r="AV48" s="206"/>
    </row>
    <row r="49" spans="1:50" ht="62.25" customHeight="1">
      <c r="A49" s="874"/>
      <c r="B49" s="587"/>
      <c r="C49" s="588"/>
      <c r="D49" s="285" t="s">
        <v>41</v>
      </c>
      <c r="E49" s="674" t="s">
        <v>589</v>
      </c>
      <c r="F49" s="675"/>
      <c r="G49" s="675"/>
      <c r="H49" s="675"/>
      <c r="I49" s="676"/>
      <c r="J49" s="674" t="s">
        <v>590</v>
      </c>
      <c r="K49" s="675"/>
      <c r="L49" s="675"/>
      <c r="M49" s="675"/>
      <c r="N49" s="676"/>
      <c r="O49" s="253" t="s">
        <v>557</v>
      </c>
      <c r="P49" s="197" t="s">
        <v>117</v>
      </c>
      <c r="Q49" s="196"/>
      <c r="R49" s="565">
        <v>1</v>
      </c>
      <c r="S49" s="566"/>
      <c r="T49" s="566"/>
      <c r="U49" s="597"/>
      <c r="V49" s="597"/>
      <c r="W49" s="597"/>
      <c r="X49" s="238"/>
      <c r="Y49" s="238"/>
      <c r="Z49" s="238"/>
      <c r="AA49" s="595"/>
      <c r="AB49" s="595"/>
      <c r="AC49" s="595"/>
      <c r="AD49" s="595"/>
      <c r="AE49" s="595"/>
      <c r="AF49" s="595"/>
      <c r="AG49" s="595"/>
      <c r="AH49" s="595"/>
      <c r="AI49" s="595"/>
      <c r="AJ49" s="595"/>
      <c r="AK49" s="596"/>
      <c r="AL49" s="200"/>
      <c r="AM49" s="565">
        <v>1</v>
      </c>
      <c r="AN49" s="566"/>
      <c r="AO49" s="566"/>
      <c r="AP49" s="597"/>
      <c r="AQ49" s="597"/>
      <c r="AR49" s="597"/>
      <c r="AS49" s="238"/>
      <c r="AT49" s="238"/>
      <c r="AU49" s="238"/>
      <c r="AV49" s="206"/>
    </row>
    <row r="50" spans="1:50" ht="46.5" customHeight="1">
      <c r="A50" s="874"/>
      <c r="B50" s="587"/>
      <c r="C50" s="588"/>
      <c r="D50" s="285" t="s">
        <v>145</v>
      </c>
      <c r="E50" s="674" t="s">
        <v>591</v>
      </c>
      <c r="F50" s="675"/>
      <c r="G50" s="675"/>
      <c r="H50" s="675"/>
      <c r="I50" s="676"/>
      <c r="J50" s="674" t="s">
        <v>590</v>
      </c>
      <c r="K50" s="675"/>
      <c r="L50" s="675"/>
      <c r="M50" s="675"/>
      <c r="N50" s="676"/>
      <c r="O50" s="253" t="s">
        <v>557</v>
      </c>
      <c r="P50" s="197" t="s">
        <v>301</v>
      </c>
      <c r="Q50" s="196"/>
      <c r="R50" s="565">
        <v>0.5</v>
      </c>
      <c r="S50" s="566"/>
      <c r="T50" s="194"/>
      <c r="U50" s="566">
        <v>0.5</v>
      </c>
      <c r="V50" s="566"/>
      <c r="W50" s="194"/>
      <c r="X50" s="237"/>
      <c r="Y50" s="237"/>
      <c r="Z50" s="237"/>
      <c r="AA50" s="595"/>
      <c r="AB50" s="595"/>
      <c r="AC50" s="595"/>
      <c r="AD50" s="595"/>
      <c r="AE50" s="595"/>
      <c r="AF50" s="595"/>
      <c r="AG50" s="595"/>
      <c r="AH50" s="595"/>
      <c r="AI50" s="595"/>
      <c r="AJ50" s="595"/>
      <c r="AK50" s="596"/>
      <c r="AL50" s="200"/>
      <c r="AM50" s="565">
        <v>0.5</v>
      </c>
      <c r="AN50" s="566"/>
      <c r="AO50" s="194"/>
      <c r="AP50" s="566">
        <v>0.5</v>
      </c>
      <c r="AQ50" s="566"/>
      <c r="AR50" s="194"/>
      <c r="AS50" s="237"/>
      <c r="AT50" s="237"/>
      <c r="AU50" s="237"/>
      <c r="AV50" s="206"/>
    </row>
    <row r="51" spans="1:50" ht="46.5" customHeight="1">
      <c r="A51" s="874"/>
      <c r="B51" s="587"/>
      <c r="C51" s="588"/>
      <c r="D51" s="285" t="s">
        <v>148</v>
      </c>
      <c r="E51" s="674" t="s">
        <v>592</v>
      </c>
      <c r="F51" s="675"/>
      <c r="G51" s="675"/>
      <c r="H51" s="675"/>
      <c r="I51" s="676"/>
      <c r="J51" s="674" t="s">
        <v>593</v>
      </c>
      <c r="K51" s="675"/>
      <c r="L51" s="675"/>
      <c r="M51" s="675"/>
      <c r="N51" s="676"/>
      <c r="O51" s="253" t="s">
        <v>557</v>
      </c>
      <c r="P51" s="197" t="s">
        <v>319</v>
      </c>
      <c r="Q51" s="196"/>
      <c r="R51" s="565">
        <v>0.5</v>
      </c>
      <c r="S51" s="566"/>
      <c r="T51" s="194"/>
      <c r="U51" s="566">
        <v>0.5</v>
      </c>
      <c r="V51" s="566"/>
      <c r="W51" s="194"/>
      <c r="X51" s="237"/>
      <c r="Y51" s="237"/>
      <c r="Z51" s="237"/>
      <c r="AA51" s="595"/>
      <c r="AB51" s="595"/>
      <c r="AC51" s="595"/>
      <c r="AD51" s="595"/>
      <c r="AE51" s="595"/>
      <c r="AF51" s="595"/>
      <c r="AG51" s="595"/>
      <c r="AH51" s="595"/>
      <c r="AI51" s="595"/>
      <c r="AJ51" s="595"/>
      <c r="AK51" s="596"/>
      <c r="AL51" s="200"/>
      <c r="AM51" s="565">
        <v>0.5</v>
      </c>
      <c r="AN51" s="566"/>
      <c r="AO51" s="194"/>
      <c r="AP51" s="566">
        <v>0.5</v>
      </c>
      <c r="AQ51" s="566"/>
      <c r="AR51" s="194"/>
      <c r="AS51" s="237"/>
      <c r="AT51" s="237"/>
      <c r="AU51" s="237"/>
      <c r="AV51" s="206"/>
    </row>
    <row r="52" spans="1:50" ht="46.5" customHeight="1">
      <c r="A52" s="874"/>
      <c r="B52" s="587"/>
      <c r="C52" s="588"/>
      <c r="D52" s="285" t="s">
        <v>330</v>
      </c>
      <c r="E52" s="674" t="s">
        <v>600</v>
      </c>
      <c r="F52" s="675"/>
      <c r="G52" s="675"/>
      <c r="H52" s="675"/>
      <c r="I52" s="676"/>
      <c r="J52" s="674" t="s">
        <v>601</v>
      </c>
      <c r="K52" s="675"/>
      <c r="L52" s="675"/>
      <c r="M52" s="675"/>
      <c r="N52" s="676"/>
      <c r="O52" s="253" t="s">
        <v>588</v>
      </c>
      <c r="P52" s="197" t="s">
        <v>319</v>
      </c>
      <c r="Q52" s="196"/>
      <c r="R52" s="565">
        <v>0.5</v>
      </c>
      <c r="S52" s="566"/>
      <c r="T52" s="194"/>
      <c r="U52" s="566">
        <v>0.5</v>
      </c>
      <c r="V52" s="566"/>
      <c r="W52" s="194"/>
      <c r="X52" s="237"/>
      <c r="Y52" s="237"/>
      <c r="Z52" s="237"/>
      <c r="AA52" s="595"/>
      <c r="AB52" s="595"/>
      <c r="AC52" s="595"/>
      <c r="AD52" s="595"/>
      <c r="AE52" s="595"/>
      <c r="AF52" s="595"/>
      <c r="AG52" s="595"/>
      <c r="AH52" s="595"/>
      <c r="AI52" s="595"/>
      <c r="AJ52" s="595"/>
      <c r="AK52" s="596"/>
      <c r="AL52" s="200"/>
      <c r="AM52" s="565">
        <v>0.5</v>
      </c>
      <c r="AN52" s="566"/>
      <c r="AO52" s="194"/>
      <c r="AP52" s="566">
        <v>0.5</v>
      </c>
      <c r="AQ52" s="566"/>
      <c r="AR52" s="194"/>
      <c r="AS52" s="237"/>
      <c r="AT52" s="237"/>
      <c r="AU52" s="237"/>
      <c r="AV52" s="206"/>
    </row>
    <row r="53" spans="1:50" ht="62.25" customHeight="1">
      <c r="A53" s="874"/>
      <c r="B53" s="587"/>
      <c r="C53" s="588"/>
      <c r="D53" s="285" t="s">
        <v>599</v>
      </c>
      <c r="E53" s="674" t="s">
        <v>602</v>
      </c>
      <c r="F53" s="675"/>
      <c r="G53" s="675"/>
      <c r="H53" s="675"/>
      <c r="I53" s="676"/>
      <c r="J53" s="674" t="s">
        <v>603</v>
      </c>
      <c r="K53" s="675"/>
      <c r="L53" s="675"/>
      <c r="M53" s="675"/>
      <c r="N53" s="676"/>
      <c r="O53" s="253" t="s">
        <v>588</v>
      </c>
      <c r="P53" s="197" t="s">
        <v>301</v>
      </c>
      <c r="Q53" s="196"/>
      <c r="R53" s="565">
        <v>0.5</v>
      </c>
      <c r="S53" s="566"/>
      <c r="T53" s="194"/>
      <c r="U53" s="566">
        <v>0.5</v>
      </c>
      <c r="V53" s="566"/>
      <c r="W53" s="194"/>
      <c r="X53" s="238"/>
      <c r="Y53" s="238"/>
      <c r="Z53" s="238"/>
      <c r="AA53" s="595"/>
      <c r="AB53" s="595"/>
      <c r="AC53" s="595"/>
      <c r="AD53" s="595"/>
      <c r="AE53" s="595"/>
      <c r="AF53" s="595"/>
      <c r="AG53" s="595"/>
      <c r="AH53" s="595"/>
      <c r="AI53" s="595"/>
      <c r="AJ53" s="595"/>
      <c r="AK53" s="596"/>
      <c r="AL53" s="200"/>
      <c r="AM53" s="565">
        <v>0.5</v>
      </c>
      <c r="AN53" s="566"/>
      <c r="AO53" s="194"/>
      <c r="AP53" s="566">
        <v>0.5</v>
      </c>
      <c r="AQ53" s="566"/>
      <c r="AR53" s="194"/>
      <c r="AS53" s="238"/>
      <c r="AT53" s="238"/>
      <c r="AU53" s="238"/>
      <c r="AV53" s="206"/>
    </row>
    <row r="54" spans="1:50" ht="165" customHeight="1">
      <c r="A54" s="874"/>
      <c r="B54" s="587" t="s">
        <v>437</v>
      </c>
      <c r="C54" s="588"/>
      <c r="D54" s="285" t="s">
        <v>46</v>
      </c>
      <c r="E54" s="674" t="s">
        <v>860</v>
      </c>
      <c r="F54" s="675"/>
      <c r="G54" s="675"/>
      <c r="H54" s="675"/>
      <c r="I54" s="676"/>
      <c r="J54" s="674" t="s">
        <v>861</v>
      </c>
      <c r="K54" s="675"/>
      <c r="L54" s="675"/>
      <c r="M54" s="675"/>
      <c r="N54" s="676"/>
      <c r="O54" s="253" t="s">
        <v>862</v>
      </c>
      <c r="P54" s="197" t="s">
        <v>194</v>
      </c>
      <c r="Q54" s="196"/>
      <c r="R54" s="565">
        <v>1</v>
      </c>
      <c r="S54" s="566"/>
      <c r="T54" s="566"/>
      <c r="U54" s="597"/>
      <c r="V54" s="597"/>
      <c r="W54" s="597"/>
      <c r="X54" s="237"/>
      <c r="Y54" s="237"/>
      <c r="Z54" s="237"/>
      <c r="AA54" s="595"/>
      <c r="AB54" s="595"/>
      <c r="AC54" s="595"/>
      <c r="AD54" s="595"/>
      <c r="AE54" s="595"/>
      <c r="AF54" s="595"/>
      <c r="AG54" s="595"/>
      <c r="AH54" s="595"/>
      <c r="AI54" s="595"/>
      <c r="AJ54" s="595"/>
      <c r="AK54" s="596"/>
      <c r="AL54" s="200"/>
      <c r="AM54" s="565">
        <v>1</v>
      </c>
      <c r="AN54" s="566"/>
      <c r="AO54" s="566"/>
      <c r="AP54" s="597"/>
      <c r="AQ54" s="597"/>
      <c r="AR54" s="597"/>
      <c r="AS54" s="237"/>
      <c r="AT54" s="237"/>
      <c r="AU54" s="237"/>
      <c r="AV54" s="206"/>
    </row>
    <row r="55" spans="1:50" ht="51.75" customHeight="1">
      <c r="A55" s="874"/>
      <c r="B55" s="587"/>
      <c r="C55" s="588"/>
      <c r="D55" s="285" t="s">
        <v>49</v>
      </c>
      <c r="E55" s="674" t="s">
        <v>863</v>
      </c>
      <c r="F55" s="675"/>
      <c r="G55" s="675"/>
      <c r="H55" s="675"/>
      <c r="I55" s="676"/>
      <c r="J55" s="674" t="s">
        <v>864</v>
      </c>
      <c r="K55" s="675"/>
      <c r="L55" s="675"/>
      <c r="M55" s="675"/>
      <c r="N55" s="676"/>
      <c r="O55" s="253" t="s">
        <v>554</v>
      </c>
      <c r="P55" s="197" t="s">
        <v>194</v>
      </c>
      <c r="Q55" s="196"/>
      <c r="R55" s="565">
        <v>1</v>
      </c>
      <c r="S55" s="566"/>
      <c r="T55" s="566"/>
      <c r="U55" s="597"/>
      <c r="V55" s="597"/>
      <c r="W55" s="597"/>
      <c r="X55" s="238"/>
      <c r="Y55" s="238"/>
      <c r="Z55" s="238"/>
      <c r="AA55" s="595"/>
      <c r="AB55" s="595"/>
      <c r="AC55" s="595"/>
      <c r="AD55" s="595"/>
      <c r="AE55" s="595"/>
      <c r="AF55" s="595"/>
      <c r="AG55" s="595"/>
      <c r="AH55" s="595"/>
      <c r="AI55" s="595"/>
      <c r="AJ55" s="595"/>
      <c r="AK55" s="596"/>
      <c r="AL55" s="200"/>
      <c r="AM55" s="565">
        <v>1</v>
      </c>
      <c r="AN55" s="566"/>
      <c r="AO55" s="566"/>
      <c r="AP55" s="597"/>
      <c r="AQ55" s="597"/>
      <c r="AR55" s="597"/>
      <c r="AS55" s="238"/>
      <c r="AT55" s="238"/>
      <c r="AU55" s="238"/>
      <c r="AV55" s="206"/>
    </row>
    <row r="56" spans="1:50" ht="45" customHeight="1">
      <c r="A56" s="874"/>
      <c r="B56" s="587"/>
      <c r="C56" s="588"/>
      <c r="D56" s="285" t="s">
        <v>197</v>
      </c>
      <c r="E56" s="674" t="s">
        <v>865</v>
      </c>
      <c r="F56" s="675"/>
      <c r="G56" s="675"/>
      <c r="H56" s="675"/>
      <c r="I56" s="676"/>
      <c r="J56" s="674" t="s">
        <v>866</v>
      </c>
      <c r="K56" s="675"/>
      <c r="L56" s="675"/>
      <c r="M56" s="675"/>
      <c r="N56" s="676"/>
      <c r="O56" s="253" t="s">
        <v>554</v>
      </c>
      <c r="P56" s="197" t="s">
        <v>194</v>
      </c>
      <c r="Q56" s="196"/>
      <c r="R56" s="565">
        <v>0.5</v>
      </c>
      <c r="S56" s="566"/>
      <c r="T56" s="194"/>
      <c r="U56" s="566">
        <v>0.5</v>
      </c>
      <c r="V56" s="566"/>
      <c r="W56" s="194"/>
      <c r="X56" s="237"/>
      <c r="Y56" s="237"/>
      <c r="Z56" s="237"/>
      <c r="AA56" s="595"/>
      <c r="AB56" s="595"/>
      <c r="AC56" s="595"/>
      <c r="AD56" s="595"/>
      <c r="AE56" s="595"/>
      <c r="AF56" s="595"/>
      <c r="AG56" s="595"/>
      <c r="AH56" s="595"/>
      <c r="AI56" s="595"/>
      <c r="AJ56" s="595"/>
      <c r="AK56" s="596"/>
      <c r="AL56" s="200"/>
      <c r="AM56" s="565">
        <v>0.5</v>
      </c>
      <c r="AN56" s="566"/>
      <c r="AO56" s="194"/>
      <c r="AP56" s="566">
        <v>0.5</v>
      </c>
      <c r="AQ56" s="566"/>
      <c r="AR56" s="194"/>
      <c r="AS56" s="237"/>
      <c r="AT56" s="237"/>
      <c r="AU56" s="237"/>
      <c r="AV56" s="206"/>
    </row>
    <row r="57" spans="1:50" ht="61.5" customHeight="1">
      <c r="A57" s="874"/>
      <c r="B57" s="587" t="s">
        <v>867</v>
      </c>
      <c r="C57" s="588"/>
      <c r="D57" s="285" t="s">
        <v>53</v>
      </c>
      <c r="E57" s="674" t="s">
        <v>597</v>
      </c>
      <c r="F57" s="675"/>
      <c r="G57" s="675"/>
      <c r="H57" s="675"/>
      <c r="I57" s="676"/>
      <c r="J57" s="674" t="s">
        <v>598</v>
      </c>
      <c r="K57" s="675"/>
      <c r="L57" s="675"/>
      <c r="M57" s="675"/>
      <c r="N57" s="676"/>
      <c r="O57" s="253" t="s">
        <v>582</v>
      </c>
      <c r="P57" s="197" t="s">
        <v>29</v>
      </c>
      <c r="Q57" s="196"/>
      <c r="R57" s="565">
        <v>0.5</v>
      </c>
      <c r="S57" s="566"/>
      <c r="T57" s="194"/>
      <c r="U57" s="566">
        <v>0.5</v>
      </c>
      <c r="V57" s="566"/>
      <c r="W57" s="194"/>
      <c r="X57" s="237"/>
      <c r="Y57" s="237"/>
      <c r="Z57" s="237"/>
      <c r="AA57" s="595"/>
      <c r="AB57" s="595"/>
      <c r="AC57" s="595"/>
      <c r="AD57" s="595"/>
      <c r="AE57" s="595"/>
      <c r="AF57" s="595"/>
      <c r="AG57" s="595"/>
      <c r="AH57" s="595"/>
      <c r="AI57" s="595"/>
      <c r="AJ57" s="595"/>
      <c r="AK57" s="596"/>
      <c r="AL57" s="200"/>
      <c r="AM57" s="565">
        <v>0.5</v>
      </c>
      <c r="AN57" s="566"/>
      <c r="AO57" s="194"/>
      <c r="AP57" s="566">
        <v>0.5</v>
      </c>
      <c r="AQ57" s="566"/>
      <c r="AR57" s="194"/>
      <c r="AS57" s="237"/>
      <c r="AT57" s="237"/>
      <c r="AU57" s="237"/>
      <c r="AV57" s="206"/>
    </row>
    <row r="58" spans="1:50" ht="99.75" customHeight="1">
      <c r="A58" s="874"/>
      <c r="B58" s="587"/>
      <c r="C58" s="588"/>
      <c r="D58" s="285" t="s">
        <v>202</v>
      </c>
      <c r="E58" s="674" t="s">
        <v>868</v>
      </c>
      <c r="F58" s="675"/>
      <c r="G58" s="675"/>
      <c r="H58" s="675"/>
      <c r="I58" s="676"/>
      <c r="J58" s="674" t="s">
        <v>869</v>
      </c>
      <c r="K58" s="675"/>
      <c r="L58" s="675"/>
      <c r="M58" s="675"/>
      <c r="N58" s="676"/>
      <c r="O58" s="253" t="s">
        <v>876</v>
      </c>
      <c r="P58" s="197" t="s">
        <v>29</v>
      </c>
      <c r="Q58" s="196"/>
      <c r="R58" s="244">
        <v>0.34</v>
      </c>
      <c r="S58" s="194"/>
      <c r="T58" s="245">
        <v>0.33</v>
      </c>
      <c r="U58" s="194"/>
      <c r="V58" s="245">
        <v>0.33</v>
      </c>
      <c r="W58" s="194"/>
      <c r="X58" s="238"/>
      <c r="Y58" s="238"/>
      <c r="Z58" s="238"/>
      <c r="AA58" s="595"/>
      <c r="AB58" s="595"/>
      <c r="AC58" s="595"/>
      <c r="AD58" s="595"/>
      <c r="AE58" s="595"/>
      <c r="AF58" s="595"/>
      <c r="AG58" s="595"/>
      <c r="AH58" s="595"/>
      <c r="AI58" s="595"/>
      <c r="AJ58" s="595"/>
      <c r="AK58" s="596"/>
      <c r="AL58" s="200"/>
      <c r="AM58" s="244">
        <v>0.34</v>
      </c>
      <c r="AN58" s="194"/>
      <c r="AO58" s="245">
        <v>0.33</v>
      </c>
      <c r="AP58" s="194"/>
      <c r="AQ58" s="245">
        <v>0.33</v>
      </c>
      <c r="AR58" s="194"/>
      <c r="AS58" s="238"/>
      <c r="AT58" s="238"/>
      <c r="AU58" s="238"/>
      <c r="AV58" s="206"/>
    </row>
    <row r="59" spans="1:50" ht="60" customHeight="1">
      <c r="A59" s="874"/>
      <c r="B59" s="587"/>
      <c r="C59" s="588"/>
      <c r="D59" s="285" t="s">
        <v>205</v>
      </c>
      <c r="E59" s="674" t="s">
        <v>870</v>
      </c>
      <c r="F59" s="675"/>
      <c r="G59" s="675"/>
      <c r="H59" s="675"/>
      <c r="I59" s="676"/>
      <c r="J59" s="674" t="s">
        <v>871</v>
      </c>
      <c r="K59" s="675"/>
      <c r="L59" s="675"/>
      <c r="M59" s="675"/>
      <c r="N59" s="676"/>
      <c r="O59" s="253" t="s">
        <v>872</v>
      </c>
      <c r="P59" s="197" t="s">
        <v>29</v>
      </c>
      <c r="Q59" s="196"/>
      <c r="R59" s="244">
        <v>0.34</v>
      </c>
      <c r="S59" s="194"/>
      <c r="T59" s="245">
        <v>0.33</v>
      </c>
      <c r="U59" s="194"/>
      <c r="V59" s="245">
        <v>0.33</v>
      </c>
      <c r="W59" s="194"/>
      <c r="X59" s="237"/>
      <c r="Y59" s="237"/>
      <c r="Z59" s="237"/>
      <c r="AA59" s="595"/>
      <c r="AB59" s="595"/>
      <c r="AC59" s="595"/>
      <c r="AD59" s="595"/>
      <c r="AE59" s="595"/>
      <c r="AF59" s="595"/>
      <c r="AG59" s="595"/>
      <c r="AH59" s="595"/>
      <c r="AI59" s="595"/>
      <c r="AJ59" s="595"/>
      <c r="AK59" s="596"/>
      <c r="AL59" s="200"/>
      <c r="AM59" s="244">
        <v>0.34</v>
      </c>
      <c r="AN59" s="194"/>
      <c r="AO59" s="245">
        <v>0.33</v>
      </c>
      <c r="AP59" s="194"/>
      <c r="AQ59" s="245">
        <v>0.33</v>
      </c>
      <c r="AR59" s="194"/>
      <c r="AS59" s="237"/>
      <c r="AT59" s="237"/>
      <c r="AU59" s="237"/>
      <c r="AV59" s="206"/>
    </row>
    <row r="60" spans="1:50" ht="43.5" customHeight="1">
      <c r="A60" s="874"/>
      <c r="B60" s="587"/>
      <c r="C60" s="588"/>
      <c r="D60" s="285" t="s">
        <v>208</v>
      </c>
      <c r="E60" s="674" t="s">
        <v>594</v>
      </c>
      <c r="F60" s="675"/>
      <c r="G60" s="675"/>
      <c r="H60" s="675"/>
      <c r="I60" s="676"/>
      <c r="J60" s="674" t="s">
        <v>595</v>
      </c>
      <c r="K60" s="675"/>
      <c r="L60" s="675"/>
      <c r="M60" s="675"/>
      <c r="N60" s="676"/>
      <c r="O60" s="253" t="s">
        <v>596</v>
      </c>
      <c r="P60" s="197" t="s">
        <v>301</v>
      </c>
      <c r="Q60" s="196"/>
      <c r="R60" s="565">
        <v>0.5</v>
      </c>
      <c r="S60" s="566"/>
      <c r="T60" s="194"/>
      <c r="U60" s="566">
        <v>0.5</v>
      </c>
      <c r="V60" s="566"/>
      <c r="W60" s="194"/>
      <c r="X60" s="237"/>
      <c r="Y60" s="237"/>
      <c r="Z60" s="237"/>
      <c r="AA60" s="595"/>
      <c r="AB60" s="595"/>
      <c r="AC60" s="595"/>
      <c r="AD60" s="595"/>
      <c r="AE60" s="595"/>
      <c r="AF60" s="595"/>
      <c r="AG60" s="595"/>
      <c r="AH60" s="595"/>
      <c r="AI60" s="595"/>
      <c r="AJ60" s="595"/>
      <c r="AK60" s="596"/>
      <c r="AL60" s="200"/>
      <c r="AM60" s="565">
        <v>0.5</v>
      </c>
      <c r="AN60" s="566"/>
      <c r="AO60" s="194"/>
      <c r="AP60" s="566">
        <v>0.5</v>
      </c>
      <c r="AQ60" s="566"/>
      <c r="AR60" s="194"/>
      <c r="AS60" s="237"/>
      <c r="AT60" s="237"/>
      <c r="AU60" s="237"/>
      <c r="AV60" s="206"/>
    </row>
    <row r="61" spans="1:50" ht="42" customHeight="1" thickBot="1">
      <c r="A61" s="874"/>
      <c r="B61" s="589"/>
      <c r="C61" s="590"/>
      <c r="D61" s="286" t="s">
        <v>335</v>
      </c>
      <c r="E61" s="625" t="s">
        <v>873</v>
      </c>
      <c r="F61" s="626"/>
      <c r="G61" s="626"/>
      <c r="H61" s="626"/>
      <c r="I61" s="627"/>
      <c r="J61" s="625" t="s">
        <v>874</v>
      </c>
      <c r="K61" s="626"/>
      <c r="L61" s="626"/>
      <c r="M61" s="626"/>
      <c r="N61" s="627"/>
      <c r="O61" s="254" t="s">
        <v>875</v>
      </c>
      <c r="P61" s="205" t="s">
        <v>29</v>
      </c>
      <c r="Q61" s="196"/>
      <c r="R61" s="250">
        <v>0.34</v>
      </c>
      <c r="S61" s="255"/>
      <c r="T61" s="251">
        <v>0.33</v>
      </c>
      <c r="U61" s="255"/>
      <c r="V61" s="251">
        <v>0.33</v>
      </c>
      <c r="W61" s="255"/>
      <c r="X61" s="239"/>
      <c r="Y61" s="239"/>
      <c r="Z61" s="239"/>
      <c r="AA61" s="607"/>
      <c r="AB61" s="607"/>
      <c r="AC61" s="607"/>
      <c r="AD61" s="607"/>
      <c r="AE61" s="607"/>
      <c r="AF61" s="607"/>
      <c r="AG61" s="607"/>
      <c r="AH61" s="607"/>
      <c r="AI61" s="607"/>
      <c r="AJ61" s="607"/>
      <c r="AK61" s="608"/>
      <c r="AL61" s="200"/>
      <c r="AM61" s="250">
        <v>0.34</v>
      </c>
      <c r="AN61" s="255"/>
      <c r="AO61" s="251">
        <v>0.33</v>
      </c>
      <c r="AP61" s="255"/>
      <c r="AQ61" s="251">
        <v>0.33</v>
      </c>
      <c r="AR61" s="255"/>
      <c r="AS61" s="239"/>
      <c r="AT61" s="239"/>
      <c r="AU61" s="239"/>
      <c r="AV61" s="207"/>
    </row>
    <row r="62" spans="1:50" ht="15" customHeight="1" thickBot="1">
      <c r="A62" s="874"/>
      <c r="B62" s="188"/>
      <c r="AA62" s="93"/>
      <c r="AB62" s="90"/>
      <c r="AC62" s="90"/>
      <c r="AD62" s="90"/>
      <c r="AE62" s="90"/>
      <c r="AF62" s="90"/>
      <c r="AG62" s="90"/>
      <c r="AH62" s="90"/>
      <c r="AI62" s="90"/>
      <c r="AJ62" s="90"/>
      <c r="AK62" s="90"/>
      <c r="AL62" s="90"/>
      <c r="AM62" s="90"/>
      <c r="AN62" s="90"/>
      <c r="AO62" s="90"/>
      <c r="AP62" s="90"/>
      <c r="AQ62" s="90"/>
      <c r="AR62" s="90"/>
      <c r="AS62" s="90"/>
      <c r="AT62" s="90"/>
      <c r="AU62" s="90"/>
      <c r="AV62" s="90"/>
      <c r="AW62" s="90"/>
      <c r="AX62" s="90"/>
    </row>
    <row r="63" spans="1:50" ht="111" customHeight="1" thickBot="1">
      <c r="A63" s="874"/>
      <c r="B63" s="698">
        <v>2</v>
      </c>
      <c r="C63" s="699"/>
      <c r="D63" s="746" t="s">
        <v>310</v>
      </c>
      <c r="E63" s="746"/>
      <c r="F63" s="746"/>
      <c r="G63" s="746"/>
      <c r="H63" s="746"/>
      <c r="I63" s="746"/>
      <c r="J63" s="746"/>
      <c r="K63" s="746"/>
      <c r="L63" s="746"/>
      <c r="M63" s="746"/>
      <c r="N63" s="746"/>
      <c r="O63" s="746"/>
      <c r="P63" s="747"/>
      <c r="Q63" s="91"/>
      <c r="R63" s="634" t="s">
        <v>267</v>
      </c>
      <c r="S63" s="635"/>
      <c r="T63" s="635"/>
      <c r="U63" s="635"/>
      <c r="V63" s="635"/>
      <c r="W63" s="635"/>
      <c r="X63" s="635"/>
      <c r="Y63" s="635"/>
      <c r="Z63" s="635"/>
      <c r="AA63" s="635"/>
      <c r="AB63" s="635"/>
      <c r="AC63" s="635"/>
      <c r="AD63" s="635"/>
      <c r="AE63" s="635"/>
      <c r="AF63" s="635"/>
      <c r="AG63" s="635"/>
      <c r="AH63" s="635"/>
      <c r="AI63" s="635"/>
      <c r="AJ63" s="635"/>
      <c r="AK63" s="636"/>
      <c r="AL63" s="95"/>
      <c r="AM63" s="95"/>
      <c r="AN63" s="91"/>
      <c r="AO63" s="95"/>
      <c r="AP63" s="95"/>
      <c r="AQ63" s="95"/>
      <c r="AR63" s="95"/>
      <c r="AS63" s="95"/>
      <c r="AT63" s="95"/>
      <c r="AU63" s="95"/>
      <c r="AV63" s="90"/>
      <c r="AW63" s="90"/>
      <c r="AX63" s="90"/>
    </row>
    <row r="64" spans="1:50" ht="37.5" customHeight="1">
      <c r="A64" s="874"/>
      <c r="B64" s="681" t="s">
        <v>315</v>
      </c>
      <c r="C64" s="682"/>
      <c r="D64" s="639" t="s">
        <v>653</v>
      </c>
      <c r="E64" s="639"/>
      <c r="F64" s="639"/>
      <c r="G64" s="639"/>
      <c r="H64" s="639"/>
      <c r="I64" s="639"/>
      <c r="J64" s="639"/>
      <c r="K64" s="639"/>
      <c r="L64" s="639"/>
      <c r="M64" s="639"/>
      <c r="N64" s="639"/>
      <c r="O64" s="639"/>
      <c r="P64" s="640"/>
      <c r="Q64" s="91"/>
      <c r="R64" s="765" t="s">
        <v>336</v>
      </c>
      <c r="S64" s="766"/>
      <c r="T64" s="766"/>
      <c r="U64" s="766"/>
      <c r="V64" s="767"/>
      <c r="W64" s="768" t="s">
        <v>289</v>
      </c>
      <c r="X64" s="769"/>
      <c r="Y64" s="769"/>
      <c r="Z64" s="769"/>
      <c r="AA64" s="770"/>
      <c r="AB64" s="777" t="s">
        <v>290</v>
      </c>
      <c r="AC64" s="780" t="s">
        <v>291</v>
      </c>
      <c r="AD64" s="781"/>
      <c r="AE64" s="781"/>
      <c r="AF64" s="781"/>
      <c r="AG64" s="781"/>
      <c r="AH64" s="781"/>
      <c r="AI64" s="781"/>
      <c r="AJ64" s="781"/>
      <c r="AK64" s="782"/>
      <c r="AL64" s="192"/>
      <c r="AM64" s="91"/>
      <c r="AN64" s="91"/>
      <c r="AO64" s="95"/>
      <c r="AP64" s="95"/>
      <c r="AQ64" s="95"/>
      <c r="AR64" s="95"/>
      <c r="AS64" s="95"/>
      <c r="AT64" s="95"/>
      <c r="AU64" s="95"/>
      <c r="AV64" s="90"/>
      <c r="AW64" s="90"/>
      <c r="AX64" s="90"/>
    </row>
    <row r="65" spans="1:55" ht="37.5" customHeight="1">
      <c r="A65" s="874"/>
      <c r="B65" s="681" t="s">
        <v>328</v>
      </c>
      <c r="C65" s="682"/>
      <c r="D65" s="683" t="s">
        <v>402</v>
      </c>
      <c r="E65" s="683"/>
      <c r="F65" s="683"/>
      <c r="G65" s="683"/>
      <c r="H65" s="683"/>
      <c r="I65" s="683"/>
      <c r="J65" s="683"/>
      <c r="K65" s="683"/>
      <c r="L65" s="683"/>
      <c r="M65" s="683"/>
      <c r="N65" s="683"/>
      <c r="O65" s="683"/>
      <c r="P65" s="684"/>
      <c r="Q65" s="91"/>
      <c r="R65" s="641"/>
      <c r="S65" s="702"/>
      <c r="T65" s="702"/>
      <c r="U65" s="702"/>
      <c r="V65" s="643"/>
      <c r="W65" s="771"/>
      <c r="X65" s="772"/>
      <c r="Y65" s="772"/>
      <c r="Z65" s="772"/>
      <c r="AA65" s="773"/>
      <c r="AB65" s="778"/>
      <c r="AC65" s="783"/>
      <c r="AD65" s="784"/>
      <c r="AE65" s="784"/>
      <c r="AF65" s="784"/>
      <c r="AG65" s="784"/>
      <c r="AH65" s="784"/>
      <c r="AI65" s="784"/>
      <c r="AJ65" s="784"/>
      <c r="AK65" s="785"/>
      <c r="AL65" s="192"/>
      <c r="AM65" s="91"/>
      <c r="AN65" s="91"/>
      <c r="AO65" s="95"/>
      <c r="AP65" s="95"/>
      <c r="AQ65" s="95"/>
      <c r="AR65" s="95"/>
      <c r="AS65" s="95"/>
      <c r="AT65" s="95"/>
      <c r="AU65" s="95"/>
      <c r="AV65" s="90"/>
      <c r="AW65" s="90"/>
      <c r="AX65" s="90"/>
    </row>
    <row r="66" spans="1:55" ht="37.5" customHeight="1">
      <c r="A66" s="874"/>
      <c r="B66" s="280" t="s">
        <v>7</v>
      </c>
      <c r="C66" s="281"/>
      <c r="D66" s="789" t="s">
        <v>334</v>
      </c>
      <c r="E66" s="789"/>
      <c r="F66" s="789"/>
      <c r="G66" s="789"/>
      <c r="H66" s="789"/>
      <c r="I66" s="789"/>
      <c r="J66" s="789"/>
      <c r="K66" s="789"/>
      <c r="L66" s="789"/>
      <c r="M66" s="789"/>
      <c r="N66" s="789"/>
      <c r="O66" s="789"/>
      <c r="P66" s="790"/>
      <c r="Q66" s="91"/>
      <c r="R66" s="641"/>
      <c r="S66" s="702"/>
      <c r="T66" s="702"/>
      <c r="U66" s="702"/>
      <c r="V66" s="643"/>
      <c r="W66" s="774"/>
      <c r="X66" s="775"/>
      <c r="Y66" s="775"/>
      <c r="Z66" s="775"/>
      <c r="AA66" s="776"/>
      <c r="AB66" s="779"/>
      <c r="AC66" s="786"/>
      <c r="AD66" s="787"/>
      <c r="AE66" s="787"/>
      <c r="AF66" s="787"/>
      <c r="AG66" s="787"/>
      <c r="AH66" s="787"/>
      <c r="AI66" s="787"/>
      <c r="AJ66" s="787"/>
      <c r="AK66" s="788"/>
      <c r="AL66" s="193"/>
      <c r="AM66" s="91"/>
      <c r="AN66" s="91"/>
      <c r="AO66" s="96"/>
      <c r="AP66" s="96"/>
      <c r="AQ66" s="96"/>
      <c r="AR66" s="96"/>
      <c r="AS66" s="96"/>
      <c r="AT66" s="96"/>
      <c r="AU66" s="96"/>
      <c r="AV66" s="90"/>
      <c r="AW66" s="90"/>
      <c r="AX66" s="90"/>
    </row>
    <row r="67" spans="1:55" ht="37.5" customHeight="1">
      <c r="A67" s="874"/>
      <c r="B67" s="688" t="s">
        <v>159</v>
      </c>
      <c r="C67" s="689"/>
      <c r="D67" s="789" t="s">
        <v>653</v>
      </c>
      <c r="E67" s="789"/>
      <c r="F67" s="789"/>
      <c r="G67" s="789"/>
      <c r="H67" s="789"/>
      <c r="I67" s="789"/>
      <c r="J67" s="789"/>
      <c r="K67" s="789"/>
      <c r="L67" s="789"/>
      <c r="M67" s="789"/>
      <c r="N67" s="789"/>
      <c r="O67" s="789"/>
      <c r="P67" s="790"/>
      <c r="Q67" s="216"/>
      <c r="R67" s="641"/>
      <c r="S67" s="702"/>
      <c r="T67" s="702"/>
      <c r="U67" s="702"/>
      <c r="V67" s="643"/>
      <c r="W67" s="791" t="s">
        <v>316</v>
      </c>
      <c r="X67" s="792"/>
      <c r="Y67" s="792"/>
      <c r="Z67" s="792"/>
      <c r="AA67" s="793"/>
      <c r="AB67" s="797" t="s">
        <v>285</v>
      </c>
      <c r="AC67" s="799" t="s">
        <v>292</v>
      </c>
      <c r="AD67" s="800"/>
      <c r="AE67" s="800"/>
      <c r="AF67" s="800"/>
      <c r="AG67" s="800"/>
      <c r="AH67" s="800"/>
      <c r="AI67" s="800"/>
      <c r="AJ67" s="800"/>
      <c r="AK67" s="801"/>
      <c r="AL67" s="193"/>
    </row>
    <row r="68" spans="1:55" ht="37.5" customHeight="1">
      <c r="A68" s="874"/>
      <c r="B68" s="688" t="s">
        <v>327</v>
      </c>
      <c r="C68" s="689"/>
      <c r="D68" s="789" t="s">
        <v>654</v>
      </c>
      <c r="E68" s="789"/>
      <c r="F68" s="789"/>
      <c r="G68" s="789"/>
      <c r="H68" s="789"/>
      <c r="I68" s="789"/>
      <c r="J68" s="789"/>
      <c r="K68" s="789"/>
      <c r="L68" s="789"/>
      <c r="M68" s="789"/>
      <c r="N68" s="789"/>
      <c r="O68" s="789"/>
      <c r="P68" s="790"/>
      <c r="Q68" s="665"/>
      <c r="R68" s="641"/>
      <c r="S68" s="702"/>
      <c r="T68" s="702"/>
      <c r="U68" s="702"/>
      <c r="V68" s="643"/>
      <c r="W68" s="771"/>
      <c r="X68" s="772"/>
      <c r="Y68" s="772"/>
      <c r="Z68" s="772"/>
      <c r="AA68" s="773"/>
      <c r="AB68" s="778"/>
      <c r="AC68" s="783"/>
      <c r="AD68" s="784"/>
      <c r="AE68" s="784"/>
      <c r="AF68" s="784"/>
      <c r="AG68" s="784"/>
      <c r="AH68" s="784"/>
      <c r="AI68" s="784"/>
      <c r="AJ68" s="784"/>
      <c r="AK68" s="785"/>
      <c r="AL68" s="191"/>
      <c r="AM68" s="90"/>
      <c r="AN68" s="90"/>
      <c r="AO68" s="90"/>
      <c r="AP68" s="90"/>
      <c r="AQ68" s="90"/>
      <c r="AR68" s="90"/>
      <c r="AS68" s="90"/>
      <c r="AT68" s="90"/>
      <c r="AU68" s="90"/>
      <c r="AV68" s="90"/>
      <c r="AW68" s="90"/>
      <c r="AX68" s="90"/>
      <c r="AY68" s="90"/>
      <c r="AZ68" s="90"/>
      <c r="BA68" s="90"/>
      <c r="BB68" s="90"/>
    </row>
    <row r="69" spans="1:55" ht="56.25" customHeight="1" thickBot="1">
      <c r="A69" s="874"/>
      <c r="B69" s="713" t="s">
        <v>463</v>
      </c>
      <c r="C69" s="714"/>
      <c r="D69" s="715" t="s">
        <v>329</v>
      </c>
      <c r="E69" s="715"/>
      <c r="F69" s="715"/>
      <c r="G69" s="715"/>
      <c r="H69" s="715"/>
      <c r="I69" s="715"/>
      <c r="J69" s="715"/>
      <c r="K69" s="715"/>
      <c r="L69" s="715"/>
      <c r="M69" s="715"/>
      <c r="N69" s="715"/>
      <c r="O69" s="715"/>
      <c r="P69" s="716"/>
      <c r="Q69" s="665"/>
      <c r="R69" s="644"/>
      <c r="S69" s="645"/>
      <c r="T69" s="645"/>
      <c r="U69" s="645"/>
      <c r="V69" s="646"/>
      <c r="W69" s="794"/>
      <c r="X69" s="795"/>
      <c r="Y69" s="795"/>
      <c r="Z69" s="795"/>
      <c r="AA69" s="796"/>
      <c r="AB69" s="798"/>
      <c r="AC69" s="802"/>
      <c r="AD69" s="803"/>
      <c r="AE69" s="803"/>
      <c r="AF69" s="803"/>
      <c r="AG69" s="803"/>
      <c r="AH69" s="803"/>
      <c r="AI69" s="803"/>
      <c r="AJ69" s="803"/>
      <c r="AK69" s="804"/>
      <c r="AL69" s="191"/>
      <c r="AM69" s="90"/>
      <c r="AN69" s="90"/>
      <c r="AO69" s="90"/>
      <c r="AP69" s="90"/>
      <c r="AQ69" s="90"/>
      <c r="AR69" s="90"/>
      <c r="AS69" s="90"/>
      <c r="AT69" s="90"/>
      <c r="AU69" s="90"/>
      <c r="AV69" s="90"/>
      <c r="AW69" s="90"/>
      <c r="AX69" s="90"/>
      <c r="AY69" s="90"/>
      <c r="AZ69" s="90"/>
      <c r="BA69" s="90"/>
      <c r="BB69" s="90"/>
      <c r="BC69" s="90"/>
    </row>
    <row r="70" spans="1:55" ht="9" customHeight="1" thickBot="1">
      <c r="A70" s="874"/>
      <c r="B70" s="216"/>
      <c r="C70" s="598"/>
      <c r="D70" s="598"/>
      <c r="E70" s="598"/>
      <c r="F70" s="598"/>
      <c r="G70" s="598"/>
      <c r="H70" s="598"/>
      <c r="I70" s="598"/>
      <c r="J70" s="598"/>
      <c r="K70" s="598"/>
      <c r="L70" s="598"/>
      <c r="M70" s="598"/>
      <c r="N70" s="598"/>
      <c r="O70" s="598"/>
      <c r="P70" s="598"/>
      <c r="Q70" s="88"/>
      <c r="R70" s="88"/>
      <c r="S70" s="88"/>
      <c r="T70" s="88"/>
      <c r="U70" s="88"/>
      <c r="V70" s="88"/>
      <c r="W70" s="88"/>
      <c r="X70" s="88"/>
      <c r="Y70" s="88"/>
      <c r="Z70" s="88"/>
      <c r="AA70" s="90"/>
      <c r="AB70" s="90"/>
      <c r="AC70" s="90"/>
      <c r="AD70" s="90"/>
      <c r="AE70" s="90"/>
      <c r="AF70" s="90"/>
      <c r="AG70" s="90"/>
      <c r="AH70" s="90"/>
      <c r="AI70" s="90"/>
      <c r="AJ70" s="90"/>
      <c r="AK70" s="90"/>
      <c r="AL70" s="90"/>
      <c r="AM70" s="90"/>
      <c r="AN70" s="90"/>
      <c r="AO70" s="90"/>
      <c r="AP70" s="90"/>
      <c r="AQ70" s="90"/>
      <c r="AR70" s="90"/>
      <c r="AS70" s="90"/>
      <c r="AT70" s="90"/>
      <c r="AU70" s="90"/>
      <c r="AV70" s="90"/>
      <c r="AX70" s="90"/>
      <c r="AY70" s="90"/>
      <c r="AZ70" s="90"/>
      <c r="BA70" s="90"/>
      <c r="BB70" s="90"/>
      <c r="BC70" s="90"/>
    </row>
    <row r="71" spans="1:55" ht="54" customHeight="1">
      <c r="A71" s="874"/>
      <c r="B71" s="599" t="s">
        <v>324</v>
      </c>
      <c r="C71" s="600"/>
      <c r="D71" s="612" t="s">
        <v>443</v>
      </c>
      <c r="E71" s="614" t="s">
        <v>20</v>
      </c>
      <c r="F71" s="614"/>
      <c r="G71" s="614"/>
      <c r="H71" s="614"/>
      <c r="I71" s="614"/>
      <c r="J71" s="614" t="s">
        <v>21</v>
      </c>
      <c r="K71" s="614"/>
      <c r="L71" s="614"/>
      <c r="M71" s="614"/>
      <c r="N71" s="614"/>
      <c r="O71" s="600" t="s">
        <v>348</v>
      </c>
      <c r="P71" s="616" t="s">
        <v>318</v>
      </c>
      <c r="Q71" s="618"/>
      <c r="R71" s="599" t="s">
        <v>345</v>
      </c>
      <c r="S71" s="600"/>
      <c r="T71" s="600"/>
      <c r="U71" s="600"/>
      <c r="V71" s="600"/>
      <c r="W71" s="600"/>
      <c r="X71" s="600"/>
      <c r="Y71" s="600"/>
      <c r="Z71" s="600"/>
      <c r="AA71" s="619" t="s">
        <v>321</v>
      </c>
      <c r="AB71" s="619"/>
      <c r="AC71" s="619"/>
      <c r="AD71" s="619"/>
      <c r="AE71" s="619"/>
      <c r="AF71" s="619"/>
      <c r="AG71" s="619"/>
      <c r="AH71" s="619"/>
      <c r="AI71" s="619"/>
      <c r="AJ71" s="619"/>
      <c r="AK71" s="620"/>
      <c r="AL71" s="198"/>
      <c r="AM71" s="599" t="s">
        <v>346</v>
      </c>
      <c r="AN71" s="600"/>
      <c r="AO71" s="600"/>
      <c r="AP71" s="600"/>
      <c r="AQ71" s="600"/>
      <c r="AR71" s="600"/>
      <c r="AS71" s="600"/>
      <c r="AT71" s="600"/>
      <c r="AU71" s="600"/>
      <c r="AV71" s="212" t="s">
        <v>322</v>
      </c>
      <c r="AX71" s="90"/>
      <c r="AY71" s="90"/>
      <c r="AZ71" s="90"/>
      <c r="BA71" s="90"/>
      <c r="BB71" s="90"/>
      <c r="BC71" s="90"/>
    </row>
    <row r="72" spans="1:55" ht="47.25" customHeight="1">
      <c r="A72" s="874"/>
      <c r="B72" s="601"/>
      <c r="C72" s="602"/>
      <c r="D72" s="613"/>
      <c r="E72" s="615"/>
      <c r="F72" s="615"/>
      <c r="G72" s="615"/>
      <c r="H72" s="615"/>
      <c r="I72" s="615"/>
      <c r="J72" s="615"/>
      <c r="K72" s="615"/>
      <c r="L72" s="615"/>
      <c r="M72" s="615"/>
      <c r="N72" s="615"/>
      <c r="O72" s="602"/>
      <c r="P72" s="617"/>
      <c r="Q72" s="618"/>
      <c r="R72" s="621" t="s">
        <v>299</v>
      </c>
      <c r="S72" s="622"/>
      <c r="T72" s="622"/>
      <c r="U72" s="622"/>
      <c r="V72" s="622"/>
      <c r="W72" s="622"/>
      <c r="X72" s="623" t="s">
        <v>349</v>
      </c>
      <c r="Y72" s="623"/>
      <c r="Z72" s="623"/>
      <c r="AA72" s="624" t="s">
        <v>296</v>
      </c>
      <c r="AB72" s="624"/>
      <c r="AC72" s="624" t="s">
        <v>297</v>
      </c>
      <c r="AD72" s="624"/>
      <c r="AE72" s="624"/>
      <c r="AF72" s="624"/>
      <c r="AG72" s="624" t="s">
        <v>298</v>
      </c>
      <c r="AH72" s="624"/>
      <c r="AI72" s="624"/>
      <c r="AJ72" s="624"/>
      <c r="AK72" s="609"/>
      <c r="AL72" s="199"/>
      <c r="AM72" s="621" t="s">
        <v>299</v>
      </c>
      <c r="AN72" s="622"/>
      <c r="AO72" s="622"/>
      <c r="AP72" s="622"/>
      <c r="AQ72" s="622"/>
      <c r="AR72" s="622"/>
      <c r="AS72" s="623" t="s">
        <v>349</v>
      </c>
      <c r="AT72" s="623"/>
      <c r="AU72" s="623"/>
      <c r="AV72" s="609" t="s">
        <v>323</v>
      </c>
      <c r="AX72" s="90"/>
      <c r="AY72" s="90"/>
      <c r="AZ72" s="90"/>
      <c r="BA72" s="90"/>
      <c r="BB72" s="90"/>
      <c r="BC72" s="90"/>
    </row>
    <row r="73" spans="1:55" ht="25.5" customHeight="1">
      <c r="A73" s="874"/>
      <c r="B73" s="601"/>
      <c r="C73" s="602"/>
      <c r="D73" s="613"/>
      <c r="E73" s="615"/>
      <c r="F73" s="615"/>
      <c r="G73" s="615"/>
      <c r="H73" s="615"/>
      <c r="I73" s="615"/>
      <c r="J73" s="615"/>
      <c r="K73" s="615"/>
      <c r="L73" s="615"/>
      <c r="M73" s="615"/>
      <c r="N73" s="615"/>
      <c r="O73" s="602"/>
      <c r="P73" s="617"/>
      <c r="Q73" s="213"/>
      <c r="R73" s="621"/>
      <c r="S73" s="622"/>
      <c r="T73" s="622"/>
      <c r="U73" s="622"/>
      <c r="V73" s="622"/>
      <c r="W73" s="622"/>
      <c r="X73" s="240">
        <v>1</v>
      </c>
      <c r="Y73" s="240">
        <v>2</v>
      </c>
      <c r="Z73" s="240">
        <v>3</v>
      </c>
      <c r="AA73" s="624"/>
      <c r="AB73" s="624"/>
      <c r="AC73" s="624"/>
      <c r="AD73" s="624"/>
      <c r="AE73" s="624"/>
      <c r="AF73" s="624"/>
      <c r="AG73" s="624"/>
      <c r="AH73" s="624"/>
      <c r="AI73" s="624"/>
      <c r="AJ73" s="624"/>
      <c r="AK73" s="609"/>
      <c r="AL73" s="199"/>
      <c r="AM73" s="621"/>
      <c r="AN73" s="622"/>
      <c r="AO73" s="622"/>
      <c r="AP73" s="622"/>
      <c r="AQ73" s="622"/>
      <c r="AR73" s="622"/>
      <c r="AS73" s="240">
        <v>1</v>
      </c>
      <c r="AT73" s="240">
        <v>2</v>
      </c>
      <c r="AU73" s="240">
        <v>3</v>
      </c>
      <c r="AV73" s="609"/>
      <c r="AX73" s="90"/>
      <c r="AY73" s="90"/>
      <c r="AZ73" s="90"/>
      <c r="BA73" s="90"/>
      <c r="BB73" s="90"/>
    </row>
    <row r="74" spans="1:55" ht="30" customHeight="1">
      <c r="A74" s="874"/>
      <c r="B74" s="610" t="s">
        <v>444</v>
      </c>
      <c r="C74" s="611"/>
      <c r="D74" s="285" t="s">
        <v>25</v>
      </c>
      <c r="E74" s="674" t="s">
        <v>727</v>
      </c>
      <c r="F74" s="675"/>
      <c r="G74" s="675"/>
      <c r="H74" s="675"/>
      <c r="I74" s="676"/>
      <c r="J74" s="947" t="s">
        <v>728</v>
      </c>
      <c r="K74" s="948"/>
      <c r="L74" s="948"/>
      <c r="M74" s="948"/>
      <c r="N74" s="949"/>
      <c r="O74" s="253" t="s">
        <v>729</v>
      </c>
      <c r="P74" s="197" t="s">
        <v>117</v>
      </c>
      <c r="Q74" s="196"/>
      <c r="R74" s="752">
        <v>1</v>
      </c>
      <c r="S74" s="753"/>
      <c r="T74" s="754"/>
      <c r="U74" s="755"/>
      <c r="V74" s="756"/>
      <c r="W74" s="757"/>
      <c r="X74" s="237"/>
      <c r="Y74" s="237"/>
      <c r="Z74" s="237"/>
      <c r="AA74" s="595"/>
      <c r="AB74" s="595"/>
      <c r="AC74" s="595"/>
      <c r="AD74" s="595"/>
      <c r="AE74" s="595"/>
      <c r="AF74" s="595"/>
      <c r="AG74" s="595"/>
      <c r="AH74" s="595"/>
      <c r="AI74" s="595"/>
      <c r="AJ74" s="595"/>
      <c r="AK74" s="596"/>
      <c r="AL74" s="200"/>
      <c r="AM74" s="752">
        <v>1</v>
      </c>
      <c r="AN74" s="753"/>
      <c r="AO74" s="754"/>
      <c r="AP74" s="755"/>
      <c r="AQ74" s="756"/>
      <c r="AR74" s="757"/>
      <c r="AS74" s="237"/>
      <c r="AT74" s="237"/>
      <c r="AU74" s="237"/>
      <c r="AV74" s="206"/>
      <c r="AX74" s="90"/>
      <c r="AY74" s="90"/>
      <c r="AZ74" s="90"/>
      <c r="BA74" s="90"/>
      <c r="BB74" s="90"/>
    </row>
    <row r="75" spans="1:55" ht="30" customHeight="1">
      <c r="A75" s="874"/>
      <c r="B75" s="610"/>
      <c r="C75" s="611"/>
      <c r="D75" s="285" t="s">
        <v>118</v>
      </c>
      <c r="E75" s="674" t="s">
        <v>730</v>
      </c>
      <c r="F75" s="675"/>
      <c r="G75" s="675"/>
      <c r="H75" s="675"/>
      <c r="I75" s="676"/>
      <c r="J75" s="956"/>
      <c r="K75" s="957"/>
      <c r="L75" s="957"/>
      <c r="M75" s="957"/>
      <c r="N75" s="958"/>
      <c r="O75" s="253" t="s">
        <v>729</v>
      </c>
      <c r="P75" s="197" t="s">
        <v>117</v>
      </c>
      <c r="Q75" s="196"/>
      <c r="R75" s="752">
        <v>1</v>
      </c>
      <c r="S75" s="753"/>
      <c r="T75" s="754"/>
      <c r="U75" s="755"/>
      <c r="V75" s="756"/>
      <c r="W75" s="757"/>
      <c r="X75" s="238"/>
      <c r="Y75" s="238"/>
      <c r="Z75" s="238"/>
      <c r="AA75" s="595"/>
      <c r="AB75" s="595"/>
      <c r="AC75" s="595"/>
      <c r="AD75" s="595"/>
      <c r="AE75" s="595"/>
      <c r="AF75" s="595"/>
      <c r="AG75" s="595"/>
      <c r="AH75" s="595"/>
      <c r="AI75" s="595"/>
      <c r="AJ75" s="595"/>
      <c r="AK75" s="596"/>
      <c r="AL75" s="200"/>
      <c r="AM75" s="752">
        <v>1</v>
      </c>
      <c r="AN75" s="753"/>
      <c r="AO75" s="754"/>
      <c r="AP75" s="755"/>
      <c r="AQ75" s="756"/>
      <c r="AR75" s="757"/>
      <c r="AS75" s="238"/>
      <c r="AT75" s="238"/>
      <c r="AU75" s="238"/>
      <c r="AV75" s="206"/>
      <c r="AX75" s="90"/>
      <c r="AY75" s="90"/>
      <c r="AZ75" s="90"/>
      <c r="BA75" s="90"/>
      <c r="BB75" s="90"/>
    </row>
    <row r="76" spans="1:55" ht="30" customHeight="1">
      <c r="A76" s="874"/>
      <c r="B76" s="610"/>
      <c r="C76" s="611"/>
      <c r="D76" s="285" t="s">
        <v>122</v>
      </c>
      <c r="E76" s="674" t="s">
        <v>884</v>
      </c>
      <c r="F76" s="675"/>
      <c r="G76" s="675"/>
      <c r="H76" s="675"/>
      <c r="I76" s="676"/>
      <c r="J76" s="674" t="s">
        <v>731</v>
      </c>
      <c r="K76" s="675"/>
      <c r="L76" s="675"/>
      <c r="M76" s="675"/>
      <c r="N76" s="676"/>
      <c r="O76" s="253" t="s">
        <v>729</v>
      </c>
      <c r="P76" s="197" t="s">
        <v>117</v>
      </c>
      <c r="Q76" s="196"/>
      <c r="R76" s="752">
        <v>1</v>
      </c>
      <c r="S76" s="753"/>
      <c r="T76" s="754"/>
      <c r="U76" s="755"/>
      <c r="V76" s="756"/>
      <c r="W76" s="757"/>
      <c r="X76" s="237"/>
      <c r="Y76" s="237"/>
      <c r="Z76" s="237"/>
      <c r="AA76" s="595"/>
      <c r="AB76" s="595"/>
      <c r="AC76" s="595"/>
      <c r="AD76" s="595"/>
      <c r="AE76" s="595"/>
      <c r="AF76" s="595"/>
      <c r="AG76" s="595"/>
      <c r="AH76" s="595"/>
      <c r="AI76" s="595"/>
      <c r="AJ76" s="595"/>
      <c r="AK76" s="596"/>
      <c r="AL76" s="200"/>
      <c r="AM76" s="752">
        <v>1</v>
      </c>
      <c r="AN76" s="753"/>
      <c r="AO76" s="754"/>
      <c r="AP76" s="755"/>
      <c r="AQ76" s="756"/>
      <c r="AR76" s="757"/>
      <c r="AS76" s="237"/>
      <c r="AT76" s="237"/>
      <c r="AU76" s="237"/>
      <c r="AV76" s="206"/>
      <c r="AX76" s="90"/>
      <c r="AY76" s="90"/>
      <c r="AZ76" s="90"/>
      <c r="BA76" s="90"/>
      <c r="BB76" s="90"/>
    </row>
    <row r="77" spans="1:55" ht="30" customHeight="1">
      <c r="A77" s="874"/>
      <c r="B77" s="610"/>
      <c r="C77" s="611"/>
      <c r="D77" s="285" t="s">
        <v>126</v>
      </c>
      <c r="E77" s="674" t="s">
        <v>732</v>
      </c>
      <c r="F77" s="675"/>
      <c r="G77" s="675"/>
      <c r="H77" s="675"/>
      <c r="I77" s="676"/>
      <c r="J77" s="674" t="s">
        <v>733</v>
      </c>
      <c r="K77" s="675"/>
      <c r="L77" s="675"/>
      <c r="M77" s="675"/>
      <c r="N77" s="676"/>
      <c r="O77" s="253" t="s">
        <v>729</v>
      </c>
      <c r="P77" s="197" t="s">
        <v>117</v>
      </c>
      <c r="Q77" s="196"/>
      <c r="R77" s="752">
        <v>1</v>
      </c>
      <c r="S77" s="753"/>
      <c r="T77" s="754"/>
      <c r="U77" s="755"/>
      <c r="V77" s="756"/>
      <c r="W77" s="757"/>
      <c r="X77" s="237"/>
      <c r="Y77" s="237"/>
      <c r="Z77" s="237"/>
      <c r="AA77" s="595"/>
      <c r="AB77" s="595"/>
      <c r="AC77" s="595"/>
      <c r="AD77" s="595"/>
      <c r="AE77" s="595"/>
      <c r="AF77" s="595"/>
      <c r="AG77" s="595"/>
      <c r="AH77" s="595"/>
      <c r="AI77" s="595"/>
      <c r="AJ77" s="595"/>
      <c r="AK77" s="596"/>
      <c r="AL77" s="200"/>
      <c r="AM77" s="752">
        <v>1</v>
      </c>
      <c r="AN77" s="753"/>
      <c r="AO77" s="754"/>
      <c r="AP77" s="755"/>
      <c r="AQ77" s="756"/>
      <c r="AR77" s="757"/>
      <c r="AS77" s="237"/>
      <c r="AT77" s="237"/>
      <c r="AU77" s="237"/>
      <c r="AV77" s="206"/>
      <c r="AX77" s="90"/>
      <c r="AY77" s="90"/>
      <c r="AZ77" s="90"/>
      <c r="BA77" s="90"/>
      <c r="BB77" s="90"/>
    </row>
    <row r="78" spans="1:55" ht="42" customHeight="1">
      <c r="A78" s="874"/>
      <c r="B78" s="610"/>
      <c r="C78" s="611"/>
      <c r="D78" s="285" t="s">
        <v>230</v>
      </c>
      <c r="E78" s="674" t="s">
        <v>734</v>
      </c>
      <c r="F78" s="675"/>
      <c r="G78" s="675"/>
      <c r="H78" s="675"/>
      <c r="I78" s="676"/>
      <c r="J78" s="674" t="s">
        <v>735</v>
      </c>
      <c r="K78" s="675"/>
      <c r="L78" s="675"/>
      <c r="M78" s="675"/>
      <c r="N78" s="676"/>
      <c r="O78" s="253" t="s">
        <v>729</v>
      </c>
      <c r="P78" s="197" t="s">
        <v>117</v>
      </c>
      <c r="Q78" s="196"/>
      <c r="R78" s="752">
        <v>1</v>
      </c>
      <c r="S78" s="753"/>
      <c r="T78" s="754"/>
      <c r="U78" s="755"/>
      <c r="V78" s="756"/>
      <c r="W78" s="757"/>
      <c r="X78" s="237"/>
      <c r="Y78" s="237"/>
      <c r="Z78" s="237"/>
      <c r="AA78" s="595"/>
      <c r="AB78" s="595"/>
      <c r="AC78" s="595"/>
      <c r="AD78" s="595"/>
      <c r="AE78" s="595"/>
      <c r="AF78" s="595"/>
      <c r="AG78" s="595"/>
      <c r="AH78" s="595"/>
      <c r="AI78" s="595"/>
      <c r="AJ78" s="595"/>
      <c r="AK78" s="596"/>
      <c r="AL78" s="200"/>
      <c r="AM78" s="752">
        <v>1</v>
      </c>
      <c r="AN78" s="753"/>
      <c r="AO78" s="754"/>
      <c r="AP78" s="755"/>
      <c r="AQ78" s="756"/>
      <c r="AR78" s="757"/>
      <c r="AS78" s="237"/>
      <c r="AT78" s="237"/>
      <c r="AU78" s="237"/>
      <c r="AV78" s="206"/>
      <c r="AX78" s="90"/>
      <c r="AY78" s="90"/>
      <c r="AZ78" s="90"/>
      <c r="BA78" s="90"/>
      <c r="BB78" s="90"/>
    </row>
    <row r="79" spans="1:55" ht="28.5" customHeight="1">
      <c r="A79" s="874"/>
      <c r="B79" s="610"/>
      <c r="C79" s="611"/>
      <c r="D79" s="285" t="s">
        <v>233</v>
      </c>
      <c r="E79" s="674" t="s">
        <v>883</v>
      </c>
      <c r="F79" s="675"/>
      <c r="G79" s="675"/>
      <c r="H79" s="675"/>
      <c r="I79" s="676"/>
      <c r="J79" s="674" t="s">
        <v>736</v>
      </c>
      <c r="K79" s="675"/>
      <c r="L79" s="675"/>
      <c r="M79" s="675"/>
      <c r="N79" s="676"/>
      <c r="O79" s="253" t="s">
        <v>729</v>
      </c>
      <c r="P79" s="197" t="s">
        <v>117</v>
      </c>
      <c r="Q79" s="196"/>
      <c r="R79" s="752">
        <v>1</v>
      </c>
      <c r="S79" s="753"/>
      <c r="T79" s="754"/>
      <c r="U79" s="755"/>
      <c r="V79" s="756"/>
      <c r="W79" s="757"/>
      <c r="X79" s="237"/>
      <c r="Y79" s="237"/>
      <c r="Z79" s="237"/>
      <c r="AA79" s="595"/>
      <c r="AB79" s="595"/>
      <c r="AC79" s="595"/>
      <c r="AD79" s="595"/>
      <c r="AE79" s="595"/>
      <c r="AF79" s="595"/>
      <c r="AG79" s="595"/>
      <c r="AH79" s="595"/>
      <c r="AI79" s="595"/>
      <c r="AJ79" s="595"/>
      <c r="AK79" s="596"/>
      <c r="AL79" s="200"/>
      <c r="AM79" s="752">
        <v>1</v>
      </c>
      <c r="AN79" s="753"/>
      <c r="AO79" s="754"/>
      <c r="AP79" s="755"/>
      <c r="AQ79" s="756"/>
      <c r="AR79" s="757"/>
      <c r="AS79" s="237"/>
      <c r="AT79" s="237"/>
      <c r="AU79" s="237"/>
      <c r="AV79" s="206"/>
    </row>
    <row r="80" spans="1:55" ht="30" customHeight="1">
      <c r="A80" s="874"/>
      <c r="B80" s="610"/>
      <c r="C80" s="611"/>
      <c r="D80" s="285" t="s">
        <v>549</v>
      </c>
      <c r="E80" s="674" t="s">
        <v>737</v>
      </c>
      <c r="F80" s="675"/>
      <c r="G80" s="675"/>
      <c r="H80" s="675"/>
      <c r="I80" s="676"/>
      <c r="J80" s="674" t="s">
        <v>738</v>
      </c>
      <c r="K80" s="675"/>
      <c r="L80" s="675"/>
      <c r="M80" s="675"/>
      <c r="N80" s="676"/>
      <c r="O80" s="253" t="s">
        <v>729</v>
      </c>
      <c r="P80" s="197" t="s">
        <v>117</v>
      </c>
      <c r="Q80" s="196"/>
      <c r="R80" s="752">
        <v>1</v>
      </c>
      <c r="S80" s="753"/>
      <c r="T80" s="754"/>
      <c r="U80" s="755"/>
      <c r="V80" s="756"/>
      <c r="W80" s="757"/>
      <c r="X80" s="238"/>
      <c r="Y80" s="238"/>
      <c r="Z80" s="238"/>
      <c r="AA80" s="595"/>
      <c r="AB80" s="595"/>
      <c r="AC80" s="595"/>
      <c r="AD80" s="595"/>
      <c r="AE80" s="595"/>
      <c r="AF80" s="595"/>
      <c r="AG80" s="595"/>
      <c r="AH80" s="595"/>
      <c r="AI80" s="595"/>
      <c r="AJ80" s="595"/>
      <c r="AK80" s="596"/>
      <c r="AL80" s="200"/>
      <c r="AM80" s="752">
        <v>1</v>
      </c>
      <c r="AN80" s="753"/>
      <c r="AO80" s="754"/>
      <c r="AP80" s="755"/>
      <c r="AQ80" s="756"/>
      <c r="AR80" s="757"/>
      <c r="AS80" s="238"/>
      <c r="AT80" s="238"/>
      <c r="AU80" s="238"/>
      <c r="AV80" s="206"/>
    </row>
    <row r="81" spans="1:48" ht="43.5" customHeight="1">
      <c r="A81" s="874"/>
      <c r="B81" s="587" t="s">
        <v>445</v>
      </c>
      <c r="C81" s="588"/>
      <c r="D81" s="285" t="s">
        <v>130</v>
      </c>
      <c r="E81" s="674" t="s">
        <v>615</v>
      </c>
      <c r="F81" s="675"/>
      <c r="G81" s="675"/>
      <c r="H81" s="675"/>
      <c r="I81" s="676"/>
      <c r="J81" s="674" t="s">
        <v>616</v>
      </c>
      <c r="K81" s="675"/>
      <c r="L81" s="675"/>
      <c r="M81" s="675"/>
      <c r="N81" s="676"/>
      <c r="O81" s="253" t="s">
        <v>617</v>
      </c>
      <c r="P81" s="197" t="s">
        <v>117</v>
      </c>
      <c r="Q81" s="196"/>
      <c r="R81" s="752">
        <v>1</v>
      </c>
      <c r="S81" s="753"/>
      <c r="T81" s="754"/>
      <c r="U81" s="755"/>
      <c r="V81" s="756"/>
      <c r="W81" s="757"/>
      <c r="X81" s="237"/>
      <c r="Y81" s="237"/>
      <c r="Z81" s="237"/>
      <c r="AA81" s="595"/>
      <c r="AB81" s="595"/>
      <c r="AC81" s="595"/>
      <c r="AD81" s="595"/>
      <c r="AE81" s="595"/>
      <c r="AF81" s="595"/>
      <c r="AG81" s="595"/>
      <c r="AH81" s="595"/>
      <c r="AI81" s="595"/>
      <c r="AJ81" s="595"/>
      <c r="AK81" s="596"/>
      <c r="AL81" s="200"/>
      <c r="AM81" s="752">
        <v>1</v>
      </c>
      <c r="AN81" s="753"/>
      <c r="AO81" s="754"/>
      <c r="AP81" s="755"/>
      <c r="AQ81" s="756"/>
      <c r="AR81" s="757"/>
      <c r="AS81" s="237"/>
      <c r="AT81" s="237"/>
      <c r="AU81" s="237"/>
      <c r="AV81" s="206"/>
    </row>
    <row r="82" spans="1:48" ht="41.25" customHeight="1">
      <c r="A82" s="874"/>
      <c r="B82" s="587"/>
      <c r="C82" s="588"/>
      <c r="D82" s="285" t="s">
        <v>31</v>
      </c>
      <c r="E82" s="674" t="s">
        <v>740</v>
      </c>
      <c r="F82" s="675"/>
      <c r="G82" s="675"/>
      <c r="H82" s="675"/>
      <c r="I82" s="676"/>
      <c r="J82" s="674" t="s">
        <v>741</v>
      </c>
      <c r="K82" s="675"/>
      <c r="L82" s="675"/>
      <c r="M82" s="675"/>
      <c r="N82" s="676"/>
      <c r="O82" s="253" t="s">
        <v>729</v>
      </c>
      <c r="P82" s="197" t="s">
        <v>117</v>
      </c>
      <c r="Q82" s="196"/>
      <c r="R82" s="752">
        <v>1</v>
      </c>
      <c r="S82" s="753"/>
      <c r="T82" s="754"/>
      <c r="U82" s="755"/>
      <c r="V82" s="756"/>
      <c r="W82" s="757"/>
      <c r="X82" s="238"/>
      <c r="Y82" s="238"/>
      <c r="Z82" s="238"/>
      <c r="AA82" s="595"/>
      <c r="AB82" s="595"/>
      <c r="AC82" s="595"/>
      <c r="AD82" s="595"/>
      <c r="AE82" s="595"/>
      <c r="AF82" s="595"/>
      <c r="AG82" s="595"/>
      <c r="AH82" s="595"/>
      <c r="AI82" s="595"/>
      <c r="AJ82" s="595"/>
      <c r="AK82" s="596"/>
      <c r="AL82" s="200"/>
      <c r="AM82" s="752">
        <v>1</v>
      </c>
      <c r="AN82" s="753"/>
      <c r="AO82" s="754"/>
      <c r="AP82" s="755"/>
      <c r="AQ82" s="756"/>
      <c r="AR82" s="757"/>
      <c r="AS82" s="238"/>
      <c r="AT82" s="238"/>
      <c r="AU82" s="238"/>
      <c r="AV82" s="206"/>
    </row>
    <row r="83" spans="1:48" ht="30" customHeight="1">
      <c r="A83" s="874"/>
      <c r="B83" s="587"/>
      <c r="C83" s="588"/>
      <c r="D83" s="285" t="s">
        <v>136</v>
      </c>
      <c r="E83" s="674" t="s">
        <v>742</v>
      </c>
      <c r="F83" s="675"/>
      <c r="G83" s="675"/>
      <c r="H83" s="675"/>
      <c r="I83" s="676"/>
      <c r="J83" s="674" t="s">
        <v>743</v>
      </c>
      <c r="K83" s="675"/>
      <c r="L83" s="675"/>
      <c r="M83" s="675"/>
      <c r="N83" s="676"/>
      <c r="O83" s="253" t="s">
        <v>729</v>
      </c>
      <c r="P83" s="197" t="s">
        <v>117</v>
      </c>
      <c r="Q83" s="196"/>
      <c r="R83" s="752">
        <v>1</v>
      </c>
      <c r="S83" s="753"/>
      <c r="T83" s="754"/>
      <c r="U83" s="755"/>
      <c r="V83" s="756"/>
      <c r="W83" s="757"/>
      <c r="X83" s="237"/>
      <c r="Y83" s="237"/>
      <c r="Z83" s="237"/>
      <c r="AA83" s="595"/>
      <c r="AB83" s="595"/>
      <c r="AC83" s="595"/>
      <c r="AD83" s="595"/>
      <c r="AE83" s="595"/>
      <c r="AF83" s="595"/>
      <c r="AG83" s="595"/>
      <c r="AH83" s="595"/>
      <c r="AI83" s="595"/>
      <c r="AJ83" s="595"/>
      <c r="AK83" s="596"/>
      <c r="AL83" s="200"/>
      <c r="AM83" s="752">
        <v>1</v>
      </c>
      <c r="AN83" s="753"/>
      <c r="AO83" s="754"/>
      <c r="AP83" s="755"/>
      <c r="AQ83" s="756"/>
      <c r="AR83" s="757"/>
      <c r="AS83" s="237"/>
      <c r="AT83" s="237"/>
      <c r="AU83" s="237"/>
      <c r="AV83" s="206"/>
    </row>
    <row r="84" spans="1:48" ht="36.75" customHeight="1">
      <c r="A84" s="874"/>
      <c r="B84" s="587"/>
      <c r="C84" s="588"/>
      <c r="D84" s="285" t="s">
        <v>180</v>
      </c>
      <c r="E84" s="674" t="s">
        <v>744</v>
      </c>
      <c r="F84" s="675"/>
      <c r="G84" s="675"/>
      <c r="H84" s="675"/>
      <c r="I84" s="676"/>
      <c r="J84" s="947" t="s">
        <v>745</v>
      </c>
      <c r="K84" s="948"/>
      <c r="L84" s="948"/>
      <c r="M84" s="948"/>
      <c r="N84" s="949"/>
      <c r="O84" s="253" t="s">
        <v>729</v>
      </c>
      <c r="P84" s="197" t="s">
        <v>117</v>
      </c>
      <c r="Q84" s="196"/>
      <c r="R84" s="752">
        <v>1</v>
      </c>
      <c r="S84" s="753"/>
      <c r="T84" s="754"/>
      <c r="U84" s="755"/>
      <c r="V84" s="756"/>
      <c r="W84" s="757"/>
      <c r="X84" s="237"/>
      <c r="Y84" s="237"/>
      <c r="Z84" s="237"/>
      <c r="AA84" s="595"/>
      <c r="AB84" s="595"/>
      <c r="AC84" s="595"/>
      <c r="AD84" s="595"/>
      <c r="AE84" s="595"/>
      <c r="AF84" s="595"/>
      <c r="AG84" s="595"/>
      <c r="AH84" s="595"/>
      <c r="AI84" s="595"/>
      <c r="AJ84" s="595"/>
      <c r="AK84" s="596"/>
      <c r="AL84" s="200"/>
      <c r="AM84" s="752">
        <v>1</v>
      </c>
      <c r="AN84" s="753"/>
      <c r="AO84" s="754"/>
      <c r="AP84" s="755"/>
      <c r="AQ84" s="756"/>
      <c r="AR84" s="757"/>
      <c r="AS84" s="237"/>
      <c r="AT84" s="237"/>
      <c r="AU84" s="237"/>
      <c r="AV84" s="206"/>
    </row>
    <row r="85" spans="1:48" ht="36.75" customHeight="1">
      <c r="A85" s="874"/>
      <c r="B85" s="587"/>
      <c r="C85" s="588"/>
      <c r="D85" s="285" t="s">
        <v>302</v>
      </c>
      <c r="E85" s="674" t="s">
        <v>746</v>
      </c>
      <c r="F85" s="675"/>
      <c r="G85" s="675"/>
      <c r="H85" s="675"/>
      <c r="I85" s="676"/>
      <c r="J85" s="956"/>
      <c r="K85" s="957"/>
      <c r="L85" s="957"/>
      <c r="M85" s="957"/>
      <c r="N85" s="958"/>
      <c r="O85" s="253" t="s">
        <v>729</v>
      </c>
      <c r="P85" s="197" t="s">
        <v>117</v>
      </c>
      <c r="Q85" s="196"/>
      <c r="R85" s="752">
        <v>1</v>
      </c>
      <c r="S85" s="753"/>
      <c r="T85" s="754"/>
      <c r="U85" s="755"/>
      <c r="V85" s="756"/>
      <c r="W85" s="757"/>
      <c r="X85" s="237"/>
      <c r="Y85" s="237"/>
      <c r="Z85" s="237"/>
      <c r="AA85" s="595"/>
      <c r="AB85" s="595"/>
      <c r="AC85" s="595"/>
      <c r="AD85" s="595"/>
      <c r="AE85" s="595"/>
      <c r="AF85" s="595"/>
      <c r="AG85" s="595"/>
      <c r="AH85" s="595"/>
      <c r="AI85" s="595"/>
      <c r="AJ85" s="595"/>
      <c r="AK85" s="596"/>
      <c r="AL85" s="200"/>
      <c r="AM85" s="752">
        <v>1</v>
      </c>
      <c r="AN85" s="753"/>
      <c r="AO85" s="754"/>
      <c r="AP85" s="755"/>
      <c r="AQ85" s="756"/>
      <c r="AR85" s="757"/>
      <c r="AS85" s="237"/>
      <c r="AT85" s="237"/>
      <c r="AU85" s="237"/>
      <c r="AV85" s="206"/>
    </row>
    <row r="86" spans="1:48" ht="44.25" customHeight="1">
      <c r="A86" s="874"/>
      <c r="B86" s="587"/>
      <c r="C86" s="588"/>
      <c r="D86" s="285" t="s">
        <v>701</v>
      </c>
      <c r="E86" s="674" t="s">
        <v>747</v>
      </c>
      <c r="F86" s="675"/>
      <c r="G86" s="675"/>
      <c r="H86" s="675"/>
      <c r="I86" s="676"/>
      <c r="J86" s="674" t="s">
        <v>748</v>
      </c>
      <c r="K86" s="675"/>
      <c r="L86" s="675"/>
      <c r="M86" s="675"/>
      <c r="N86" s="676"/>
      <c r="O86" s="253" t="s">
        <v>729</v>
      </c>
      <c r="P86" s="197" t="s">
        <v>117</v>
      </c>
      <c r="Q86" s="196"/>
      <c r="R86" s="752">
        <v>1</v>
      </c>
      <c r="S86" s="753"/>
      <c r="T86" s="754"/>
      <c r="U86" s="755"/>
      <c r="V86" s="756"/>
      <c r="W86" s="757"/>
      <c r="X86" s="237"/>
      <c r="Y86" s="237"/>
      <c r="Z86" s="237"/>
      <c r="AA86" s="595"/>
      <c r="AB86" s="595"/>
      <c r="AC86" s="595"/>
      <c r="AD86" s="595"/>
      <c r="AE86" s="595"/>
      <c r="AF86" s="595"/>
      <c r="AG86" s="595"/>
      <c r="AH86" s="595"/>
      <c r="AI86" s="595"/>
      <c r="AJ86" s="595"/>
      <c r="AK86" s="596"/>
      <c r="AL86" s="200"/>
      <c r="AM86" s="752">
        <v>1</v>
      </c>
      <c r="AN86" s="753"/>
      <c r="AO86" s="754"/>
      <c r="AP86" s="755"/>
      <c r="AQ86" s="756"/>
      <c r="AR86" s="757"/>
      <c r="AS86" s="237"/>
      <c r="AT86" s="237"/>
      <c r="AU86" s="237"/>
      <c r="AV86" s="206"/>
    </row>
    <row r="87" spans="1:48" ht="30" customHeight="1">
      <c r="A87" s="874"/>
      <c r="B87" s="587"/>
      <c r="C87" s="588"/>
      <c r="D87" s="285" t="s">
        <v>739</v>
      </c>
      <c r="E87" s="674" t="s">
        <v>749</v>
      </c>
      <c r="F87" s="675"/>
      <c r="G87" s="675"/>
      <c r="H87" s="675"/>
      <c r="I87" s="676"/>
      <c r="J87" s="947" t="s">
        <v>750</v>
      </c>
      <c r="K87" s="948"/>
      <c r="L87" s="948"/>
      <c r="M87" s="948"/>
      <c r="N87" s="949"/>
      <c r="O87" s="253" t="s">
        <v>729</v>
      </c>
      <c r="P87" s="197" t="s">
        <v>117</v>
      </c>
      <c r="Q87" s="196"/>
      <c r="R87" s="752">
        <v>1</v>
      </c>
      <c r="S87" s="753"/>
      <c r="T87" s="754"/>
      <c r="U87" s="755"/>
      <c r="V87" s="756"/>
      <c r="W87" s="757"/>
      <c r="X87" s="238"/>
      <c r="Y87" s="238"/>
      <c r="Z87" s="238"/>
      <c r="AA87" s="595"/>
      <c r="AB87" s="595"/>
      <c r="AC87" s="595"/>
      <c r="AD87" s="595"/>
      <c r="AE87" s="595"/>
      <c r="AF87" s="595"/>
      <c r="AG87" s="595"/>
      <c r="AH87" s="595"/>
      <c r="AI87" s="595"/>
      <c r="AJ87" s="595"/>
      <c r="AK87" s="596"/>
      <c r="AL87" s="200"/>
      <c r="AM87" s="752">
        <v>1</v>
      </c>
      <c r="AN87" s="753"/>
      <c r="AO87" s="754"/>
      <c r="AP87" s="755"/>
      <c r="AQ87" s="756"/>
      <c r="AR87" s="757"/>
      <c r="AS87" s="238"/>
      <c r="AT87" s="238"/>
      <c r="AU87" s="238"/>
      <c r="AV87" s="206"/>
    </row>
    <row r="88" spans="1:48" ht="30" customHeight="1">
      <c r="A88" s="874"/>
      <c r="B88" s="587"/>
      <c r="C88" s="588"/>
      <c r="D88" s="285" t="s">
        <v>781</v>
      </c>
      <c r="E88" s="674" t="s">
        <v>751</v>
      </c>
      <c r="F88" s="675"/>
      <c r="G88" s="675"/>
      <c r="H88" s="675"/>
      <c r="I88" s="676"/>
      <c r="J88" s="956"/>
      <c r="K88" s="957"/>
      <c r="L88" s="957"/>
      <c r="M88" s="957"/>
      <c r="N88" s="958"/>
      <c r="O88" s="253" t="s">
        <v>729</v>
      </c>
      <c r="P88" s="197" t="s">
        <v>117</v>
      </c>
      <c r="Q88" s="196"/>
      <c r="R88" s="752">
        <v>1</v>
      </c>
      <c r="S88" s="753"/>
      <c r="T88" s="754"/>
      <c r="U88" s="755"/>
      <c r="V88" s="756"/>
      <c r="W88" s="757"/>
      <c r="X88" s="237"/>
      <c r="Y88" s="237"/>
      <c r="Z88" s="237"/>
      <c r="AA88" s="595"/>
      <c r="AB88" s="595"/>
      <c r="AC88" s="595"/>
      <c r="AD88" s="595"/>
      <c r="AE88" s="595"/>
      <c r="AF88" s="595"/>
      <c r="AG88" s="595"/>
      <c r="AH88" s="595"/>
      <c r="AI88" s="595"/>
      <c r="AJ88" s="595"/>
      <c r="AK88" s="596"/>
      <c r="AL88" s="200"/>
      <c r="AM88" s="752">
        <v>1</v>
      </c>
      <c r="AN88" s="753"/>
      <c r="AO88" s="754"/>
      <c r="AP88" s="755"/>
      <c r="AQ88" s="756"/>
      <c r="AR88" s="757"/>
      <c r="AS88" s="237"/>
      <c r="AT88" s="237"/>
      <c r="AU88" s="237"/>
      <c r="AV88" s="206"/>
    </row>
    <row r="89" spans="1:48" ht="30" customHeight="1">
      <c r="A89" s="874"/>
      <c r="B89" s="587" t="s">
        <v>446</v>
      </c>
      <c r="C89" s="588"/>
      <c r="D89" s="285" t="s">
        <v>37</v>
      </c>
      <c r="E89" s="674" t="s">
        <v>752</v>
      </c>
      <c r="F89" s="675"/>
      <c r="G89" s="675"/>
      <c r="H89" s="675"/>
      <c r="I89" s="676"/>
      <c r="J89" s="674" t="s">
        <v>753</v>
      </c>
      <c r="K89" s="675"/>
      <c r="L89" s="675"/>
      <c r="M89" s="675"/>
      <c r="N89" s="676"/>
      <c r="O89" s="253" t="s">
        <v>729</v>
      </c>
      <c r="P89" s="197" t="s">
        <v>117</v>
      </c>
      <c r="Q89" s="196"/>
      <c r="R89" s="752">
        <v>1</v>
      </c>
      <c r="S89" s="753"/>
      <c r="T89" s="754"/>
      <c r="U89" s="755"/>
      <c r="V89" s="756"/>
      <c r="W89" s="757"/>
      <c r="X89" s="237"/>
      <c r="Y89" s="237"/>
      <c r="Z89" s="237"/>
      <c r="AA89" s="595"/>
      <c r="AB89" s="595"/>
      <c r="AC89" s="595"/>
      <c r="AD89" s="595"/>
      <c r="AE89" s="595"/>
      <c r="AF89" s="595"/>
      <c r="AG89" s="595"/>
      <c r="AH89" s="595"/>
      <c r="AI89" s="595"/>
      <c r="AJ89" s="595"/>
      <c r="AK89" s="596"/>
      <c r="AL89" s="200"/>
      <c r="AM89" s="752">
        <v>1</v>
      </c>
      <c r="AN89" s="753"/>
      <c r="AO89" s="754"/>
      <c r="AP89" s="755"/>
      <c r="AQ89" s="756"/>
      <c r="AR89" s="757"/>
      <c r="AS89" s="237"/>
      <c r="AT89" s="237"/>
      <c r="AU89" s="237"/>
      <c r="AV89" s="206"/>
    </row>
    <row r="90" spans="1:48" ht="42" customHeight="1">
      <c r="A90" s="874"/>
      <c r="B90" s="587"/>
      <c r="C90" s="588"/>
      <c r="D90" s="285" t="s">
        <v>41</v>
      </c>
      <c r="E90" s="674" t="s">
        <v>754</v>
      </c>
      <c r="F90" s="675"/>
      <c r="G90" s="675"/>
      <c r="H90" s="675"/>
      <c r="I90" s="676"/>
      <c r="J90" s="674" t="s">
        <v>755</v>
      </c>
      <c r="K90" s="675"/>
      <c r="L90" s="675"/>
      <c r="M90" s="675"/>
      <c r="N90" s="676"/>
      <c r="O90" s="253" t="s">
        <v>729</v>
      </c>
      <c r="P90" s="197" t="s">
        <v>117</v>
      </c>
      <c r="Q90" s="196"/>
      <c r="R90" s="752">
        <v>1</v>
      </c>
      <c r="S90" s="753"/>
      <c r="T90" s="754"/>
      <c r="U90" s="755"/>
      <c r="V90" s="756"/>
      <c r="W90" s="757"/>
      <c r="X90" s="238"/>
      <c r="Y90" s="238"/>
      <c r="Z90" s="238"/>
      <c r="AA90" s="595"/>
      <c r="AB90" s="595"/>
      <c r="AC90" s="595"/>
      <c r="AD90" s="595"/>
      <c r="AE90" s="595"/>
      <c r="AF90" s="595"/>
      <c r="AG90" s="595"/>
      <c r="AH90" s="595"/>
      <c r="AI90" s="595"/>
      <c r="AJ90" s="595"/>
      <c r="AK90" s="596"/>
      <c r="AL90" s="200"/>
      <c r="AM90" s="752">
        <v>1</v>
      </c>
      <c r="AN90" s="753"/>
      <c r="AO90" s="754"/>
      <c r="AP90" s="755"/>
      <c r="AQ90" s="756"/>
      <c r="AR90" s="757"/>
      <c r="AS90" s="238"/>
      <c r="AT90" s="238"/>
      <c r="AU90" s="238"/>
      <c r="AV90" s="206"/>
    </row>
    <row r="91" spans="1:48" ht="30" customHeight="1">
      <c r="A91" s="874"/>
      <c r="B91" s="587" t="s">
        <v>447</v>
      </c>
      <c r="C91" s="588"/>
      <c r="D91" s="285" t="s">
        <v>46</v>
      </c>
      <c r="E91" s="674" t="s">
        <v>780</v>
      </c>
      <c r="F91" s="675"/>
      <c r="G91" s="675"/>
      <c r="H91" s="675"/>
      <c r="I91" s="676"/>
      <c r="J91" s="674" t="s">
        <v>756</v>
      </c>
      <c r="K91" s="675"/>
      <c r="L91" s="675"/>
      <c r="M91" s="675"/>
      <c r="N91" s="676"/>
      <c r="O91" s="253" t="s">
        <v>729</v>
      </c>
      <c r="P91" s="197" t="s">
        <v>117</v>
      </c>
      <c r="Q91" s="196"/>
      <c r="R91" s="752">
        <v>1</v>
      </c>
      <c r="S91" s="753"/>
      <c r="T91" s="754"/>
      <c r="U91" s="755"/>
      <c r="V91" s="756"/>
      <c r="W91" s="757"/>
      <c r="X91" s="238"/>
      <c r="Y91" s="238"/>
      <c r="Z91" s="238"/>
      <c r="AA91" s="595"/>
      <c r="AB91" s="595"/>
      <c r="AC91" s="595"/>
      <c r="AD91" s="595"/>
      <c r="AE91" s="595"/>
      <c r="AF91" s="595"/>
      <c r="AG91" s="595"/>
      <c r="AH91" s="595"/>
      <c r="AI91" s="595"/>
      <c r="AJ91" s="595"/>
      <c r="AK91" s="596"/>
      <c r="AL91" s="200"/>
      <c r="AM91" s="752">
        <v>1</v>
      </c>
      <c r="AN91" s="753"/>
      <c r="AO91" s="754"/>
      <c r="AP91" s="755"/>
      <c r="AQ91" s="756"/>
      <c r="AR91" s="757"/>
      <c r="AS91" s="238"/>
      <c r="AT91" s="238"/>
      <c r="AU91" s="238"/>
      <c r="AV91" s="206"/>
    </row>
    <row r="92" spans="1:48" ht="38.25" customHeight="1">
      <c r="A92" s="874"/>
      <c r="B92" s="587"/>
      <c r="C92" s="588"/>
      <c r="D92" s="285" t="s">
        <v>49</v>
      </c>
      <c r="E92" s="674" t="s">
        <v>757</v>
      </c>
      <c r="F92" s="675"/>
      <c r="G92" s="675"/>
      <c r="H92" s="675"/>
      <c r="I92" s="676"/>
      <c r="J92" s="674" t="s">
        <v>758</v>
      </c>
      <c r="K92" s="675"/>
      <c r="L92" s="675"/>
      <c r="M92" s="675"/>
      <c r="N92" s="676"/>
      <c r="O92" s="253" t="s">
        <v>729</v>
      </c>
      <c r="P92" s="197" t="s">
        <v>117</v>
      </c>
      <c r="Q92" s="196"/>
      <c r="R92" s="752">
        <v>1</v>
      </c>
      <c r="S92" s="753"/>
      <c r="T92" s="754"/>
      <c r="U92" s="755"/>
      <c r="V92" s="756"/>
      <c r="W92" s="757"/>
      <c r="X92" s="237"/>
      <c r="Y92" s="237"/>
      <c r="Z92" s="237"/>
      <c r="AA92" s="595"/>
      <c r="AB92" s="595"/>
      <c r="AC92" s="595"/>
      <c r="AD92" s="595"/>
      <c r="AE92" s="595"/>
      <c r="AF92" s="595"/>
      <c r="AG92" s="595"/>
      <c r="AH92" s="595"/>
      <c r="AI92" s="595"/>
      <c r="AJ92" s="595"/>
      <c r="AK92" s="596"/>
      <c r="AL92" s="200"/>
      <c r="AM92" s="752">
        <v>1</v>
      </c>
      <c r="AN92" s="753"/>
      <c r="AO92" s="754"/>
      <c r="AP92" s="755"/>
      <c r="AQ92" s="756"/>
      <c r="AR92" s="757"/>
      <c r="AS92" s="237"/>
      <c r="AT92" s="237"/>
      <c r="AU92" s="237"/>
      <c r="AV92" s="206"/>
    </row>
    <row r="93" spans="1:48" ht="30" customHeight="1">
      <c r="A93" s="874"/>
      <c r="B93" s="587"/>
      <c r="C93" s="588"/>
      <c r="D93" s="285" t="s">
        <v>197</v>
      </c>
      <c r="E93" s="674" t="s">
        <v>759</v>
      </c>
      <c r="F93" s="675"/>
      <c r="G93" s="675"/>
      <c r="H93" s="675"/>
      <c r="I93" s="676"/>
      <c r="J93" s="674" t="s">
        <v>760</v>
      </c>
      <c r="K93" s="675"/>
      <c r="L93" s="675"/>
      <c r="M93" s="675"/>
      <c r="N93" s="676"/>
      <c r="O93" s="253" t="s">
        <v>729</v>
      </c>
      <c r="P93" s="197" t="s">
        <v>117</v>
      </c>
      <c r="Q93" s="196"/>
      <c r="R93" s="752">
        <v>1</v>
      </c>
      <c r="S93" s="753"/>
      <c r="T93" s="754"/>
      <c r="U93" s="755"/>
      <c r="V93" s="756"/>
      <c r="W93" s="757"/>
      <c r="X93" s="237"/>
      <c r="Y93" s="237"/>
      <c r="Z93" s="237"/>
      <c r="AA93" s="595"/>
      <c r="AB93" s="595"/>
      <c r="AC93" s="595"/>
      <c r="AD93" s="595"/>
      <c r="AE93" s="595"/>
      <c r="AF93" s="595"/>
      <c r="AG93" s="595"/>
      <c r="AH93" s="595"/>
      <c r="AI93" s="595"/>
      <c r="AJ93" s="595"/>
      <c r="AK93" s="596"/>
      <c r="AL93" s="200"/>
      <c r="AM93" s="752">
        <v>1</v>
      </c>
      <c r="AN93" s="753"/>
      <c r="AO93" s="754"/>
      <c r="AP93" s="755"/>
      <c r="AQ93" s="756"/>
      <c r="AR93" s="757"/>
      <c r="AS93" s="237"/>
      <c r="AT93" s="237"/>
      <c r="AU93" s="237"/>
      <c r="AV93" s="206"/>
    </row>
    <row r="94" spans="1:48" ht="30" customHeight="1">
      <c r="A94" s="874"/>
      <c r="B94" s="587"/>
      <c r="C94" s="588"/>
      <c r="D94" s="285" t="s">
        <v>320</v>
      </c>
      <c r="E94" s="674" t="s">
        <v>761</v>
      </c>
      <c r="F94" s="675"/>
      <c r="G94" s="675"/>
      <c r="H94" s="675"/>
      <c r="I94" s="676"/>
      <c r="J94" s="674" t="s">
        <v>762</v>
      </c>
      <c r="K94" s="675"/>
      <c r="L94" s="675"/>
      <c r="M94" s="675"/>
      <c r="N94" s="676"/>
      <c r="O94" s="253" t="s">
        <v>729</v>
      </c>
      <c r="P94" s="197" t="s">
        <v>117</v>
      </c>
      <c r="Q94" s="196"/>
      <c r="R94" s="752">
        <v>1</v>
      </c>
      <c r="S94" s="753"/>
      <c r="T94" s="754"/>
      <c r="U94" s="755"/>
      <c r="V94" s="756"/>
      <c r="W94" s="757"/>
      <c r="X94" s="238"/>
      <c r="Y94" s="238"/>
      <c r="Z94" s="238"/>
      <c r="AA94" s="595"/>
      <c r="AB94" s="595"/>
      <c r="AC94" s="595"/>
      <c r="AD94" s="595"/>
      <c r="AE94" s="595"/>
      <c r="AF94" s="595"/>
      <c r="AG94" s="595"/>
      <c r="AH94" s="595"/>
      <c r="AI94" s="595"/>
      <c r="AJ94" s="595"/>
      <c r="AK94" s="596"/>
      <c r="AL94" s="200"/>
      <c r="AM94" s="752">
        <v>1</v>
      </c>
      <c r="AN94" s="753"/>
      <c r="AO94" s="754"/>
      <c r="AP94" s="755"/>
      <c r="AQ94" s="756"/>
      <c r="AR94" s="757"/>
      <c r="AS94" s="238"/>
      <c r="AT94" s="238"/>
      <c r="AU94" s="238"/>
      <c r="AV94" s="206"/>
    </row>
    <row r="95" spans="1:48" ht="43.5" customHeight="1">
      <c r="A95" s="874"/>
      <c r="B95" s="587"/>
      <c r="C95" s="588"/>
      <c r="D95" s="285" t="s">
        <v>331</v>
      </c>
      <c r="E95" s="674" t="s">
        <v>763</v>
      </c>
      <c r="F95" s="675"/>
      <c r="G95" s="675"/>
      <c r="H95" s="675"/>
      <c r="I95" s="676"/>
      <c r="J95" s="674" t="s">
        <v>764</v>
      </c>
      <c r="K95" s="675"/>
      <c r="L95" s="675"/>
      <c r="M95" s="675"/>
      <c r="N95" s="676"/>
      <c r="O95" s="253" t="s">
        <v>729</v>
      </c>
      <c r="P95" s="197" t="s">
        <v>117</v>
      </c>
      <c r="Q95" s="196"/>
      <c r="R95" s="752">
        <v>1</v>
      </c>
      <c r="S95" s="753"/>
      <c r="T95" s="754"/>
      <c r="U95" s="755"/>
      <c r="V95" s="756"/>
      <c r="W95" s="757"/>
      <c r="X95" s="237"/>
      <c r="Y95" s="237"/>
      <c r="Z95" s="237"/>
      <c r="AA95" s="595"/>
      <c r="AB95" s="595"/>
      <c r="AC95" s="595"/>
      <c r="AD95" s="595"/>
      <c r="AE95" s="595"/>
      <c r="AF95" s="595"/>
      <c r="AG95" s="694"/>
      <c r="AH95" s="758"/>
      <c r="AI95" s="758"/>
      <c r="AJ95" s="758"/>
      <c r="AK95" s="759"/>
      <c r="AL95" s="200"/>
      <c r="AM95" s="752">
        <v>1</v>
      </c>
      <c r="AN95" s="753"/>
      <c r="AO95" s="754"/>
      <c r="AP95" s="755"/>
      <c r="AQ95" s="756"/>
      <c r="AR95" s="757"/>
      <c r="AS95" s="237"/>
      <c r="AT95" s="237"/>
      <c r="AU95" s="237"/>
      <c r="AV95" s="206"/>
    </row>
    <row r="96" spans="1:48" ht="30" customHeight="1">
      <c r="A96" s="874"/>
      <c r="B96" s="587" t="s">
        <v>448</v>
      </c>
      <c r="C96" s="588"/>
      <c r="D96" s="285" t="s">
        <v>53</v>
      </c>
      <c r="E96" s="674" t="s">
        <v>765</v>
      </c>
      <c r="F96" s="675"/>
      <c r="G96" s="675"/>
      <c r="H96" s="675"/>
      <c r="I96" s="676"/>
      <c r="J96" s="674" t="s">
        <v>766</v>
      </c>
      <c r="K96" s="675"/>
      <c r="L96" s="675"/>
      <c r="M96" s="675"/>
      <c r="N96" s="676"/>
      <c r="O96" s="253" t="s">
        <v>729</v>
      </c>
      <c r="P96" s="197" t="s">
        <v>117</v>
      </c>
      <c r="Q96" s="196"/>
      <c r="R96" s="752">
        <v>1</v>
      </c>
      <c r="S96" s="753"/>
      <c r="T96" s="754"/>
      <c r="U96" s="755"/>
      <c r="V96" s="756"/>
      <c r="W96" s="757"/>
      <c r="X96" s="238"/>
      <c r="Y96" s="238"/>
      <c r="Z96" s="238"/>
      <c r="AA96" s="595"/>
      <c r="AB96" s="595"/>
      <c r="AC96" s="595"/>
      <c r="AD96" s="595"/>
      <c r="AE96" s="595"/>
      <c r="AF96" s="595"/>
      <c r="AG96" s="694"/>
      <c r="AH96" s="758"/>
      <c r="AI96" s="758"/>
      <c r="AJ96" s="758"/>
      <c r="AK96" s="759"/>
      <c r="AL96" s="200"/>
      <c r="AM96" s="752">
        <v>1</v>
      </c>
      <c r="AN96" s="753"/>
      <c r="AO96" s="754"/>
      <c r="AP96" s="755"/>
      <c r="AQ96" s="756"/>
      <c r="AR96" s="757"/>
      <c r="AS96" s="238"/>
      <c r="AT96" s="238"/>
      <c r="AU96" s="238"/>
      <c r="AV96" s="206"/>
    </row>
    <row r="97" spans="1:55" ht="76.5" customHeight="1">
      <c r="A97" s="874"/>
      <c r="B97" s="587"/>
      <c r="C97" s="588"/>
      <c r="D97" s="285" t="s">
        <v>202</v>
      </c>
      <c r="E97" s="674" t="s">
        <v>767</v>
      </c>
      <c r="F97" s="675"/>
      <c r="G97" s="675"/>
      <c r="H97" s="675"/>
      <c r="I97" s="676"/>
      <c r="J97" s="674" t="s">
        <v>768</v>
      </c>
      <c r="K97" s="675"/>
      <c r="L97" s="675"/>
      <c r="M97" s="675"/>
      <c r="N97" s="676"/>
      <c r="O97" s="253" t="s">
        <v>729</v>
      </c>
      <c r="P97" s="197" t="s">
        <v>117</v>
      </c>
      <c r="Q97" s="196"/>
      <c r="R97" s="752">
        <v>1</v>
      </c>
      <c r="S97" s="753"/>
      <c r="T97" s="754"/>
      <c r="U97" s="755"/>
      <c r="V97" s="756"/>
      <c r="W97" s="757"/>
      <c r="X97" s="237"/>
      <c r="Y97" s="237"/>
      <c r="Z97" s="237"/>
      <c r="AA97" s="595"/>
      <c r="AB97" s="595"/>
      <c r="AC97" s="595"/>
      <c r="AD97" s="595"/>
      <c r="AE97" s="595"/>
      <c r="AF97" s="595"/>
      <c r="AG97" s="595"/>
      <c r="AH97" s="595"/>
      <c r="AI97" s="595"/>
      <c r="AJ97" s="595"/>
      <c r="AK97" s="596"/>
      <c r="AL97" s="200"/>
      <c r="AM97" s="752">
        <v>1</v>
      </c>
      <c r="AN97" s="753"/>
      <c r="AO97" s="754"/>
      <c r="AP97" s="755"/>
      <c r="AQ97" s="756"/>
      <c r="AR97" s="757"/>
      <c r="AS97" s="237"/>
      <c r="AT97" s="237"/>
      <c r="AU97" s="237"/>
      <c r="AV97" s="206"/>
    </row>
    <row r="98" spans="1:55" ht="41.25" customHeight="1">
      <c r="A98" s="874"/>
      <c r="B98" s="587"/>
      <c r="C98" s="588"/>
      <c r="D98" s="285" t="s">
        <v>205</v>
      </c>
      <c r="E98" s="674" t="s">
        <v>769</v>
      </c>
      <c r="F98" s="675"/>
      <c r="G98" s="675"/>
      <c r="H98" s="675"/>
      <c r="I98" s="676"/>
      <c r="J98" s="674" t="s">
        <v>770</v>
      </c>
      <c r="K98" s="675"/>
      <c r="L98" s="675"/>
      <c r="M98" s="675"/>
      <c r="N98" s="676"/>
      <c r="O98" s="253" t="s">
        <v>729</v>
      </c>
      <c r="P98" s="197" t="s">
        <v>117</v>
      </c>
      <c r="Q98" s="196"/>
      <c r="R98" s="752">
        <v>1</v>
      </c>
      <c r="S98" s="753"/>
      <c r="T98" s="754"/>
      <c r="U98" s="755"/>
      <c r="V98" s="756"/>
      <c r="W98" s="757"/>
      <c r="X98" s="238"/>
      <c r="Y98" s="238"/>
      <c r="Z98" s="238"/>
      <c r="AA98" s="595"/>
      <c r="AB98" s="595"/>
      <c r="AC98" s="595"/>
      <c r="AD98" s="595"/>
      <c r="AE98" s="595"/>
      <c r="AF98" s="595"/>
      <c r="AG98" s="595"/>
      <c r="AH98" s="595"/>
      <c r="AI98" s="595"/>
      <c r="AJ98" s="595"/>
      <c r="AK98" s="596"/>
      <c r="AL98" s="200"/>
      <c r="AM98" s="752">
        <v>1</v>
      </c>
      <c r="AN98" s="753"/>
      <c r="AO98" s="754"/>
      <c r="AP98" s="755"/>
      <c r="AQ98" s="756"/>
      <c r="AR98" s="757"/>
      <c r="AS98" s="238"/>
      <c r="AT98" s="238"/>
      <c r="AU98" s="238"/>
      <c r="AV98" s="206"/>
    </row>
    <row r="99" spans="1:55" ht="30" customHeight="1">
      <c r="A99" s="874"/>
      <c r="B99" s="587"/>
      <c r="C99" s="588"/>
      <c r="D99" s="285" t="s">
        <v>208</v>
      </c>
      <c r="E99" s="674" t="s">
        <v>771</v>
      </c>
      <c r="F99" s="675"/>
      <c r="G99" s="675"/>
      <c r="H99" s="675"/>
      <c r="I99" s="676"/>
      <c r="J99" s="947" t="s">
        <v>772</v>
      </c>
      <c r="K99" s="948"/>
      <c r="L99" s="948"/>
      <c r="M99" s="948"/>
      <c r="N99" s="949"/>
      <c r="O99" s="253" t="s">
        <v>729</v>
      </c>
      <c r="P99" s="197" t="s">
        <v>117</v>
      </c>
      <c r="Q99" s="196"/>
      <c r="R99" s="752">
        <v>1</v>
      </c>
      <c r="S99" s="753"/>
      <c r="T99" s="754"/>
      <c r="U99" s="755"/>
      <c r="V99" s="756"/>
      <c r="W99" s="757"/>
      <c r="X99" s="237"/>
      <c r="Y99" s="237"/>
      <c r="Z99" s="237"/>
      <c r="AA99" s="595"/>
      <c r="AB99" s="595"/>
      <c r="AC99" s="595"/>
      <c r="AD99" s="595"/>
      <c r="AE99" s="595"/>
      <c r="AF99" s="595"/>
      <c r="AG99" s="595"/>
      <c r="AH99" s="595"/>
      <c r="AI99" s="595"/>
      <c r="AJ99" s="595"/>
      <c r="AK99" s="596"/>
      <c r="AL99" s="200"/>
      <c r="AM99" s="752">
        <v>1</v>
      </c>
      <c r="AN99" s="753"/>
      <c r="AO99" s="754"/>
      <c r="AP99" s="755"/>
      <c r="AQ99" s="756"/>
      <c r="AR99" s="757"/>
      <c r="AS99" s="237"/>
      <c r="AT99" s="237"/>
      <c r="AU99" s="237"/>
      <c r="AV99" s="206"/>
    </row>
    <row r="100" spans="1:55" ht="30" customHeight="1">
      <c r="A100" s="874"/>
      <c r="B100" s="587"/>
      <c r="C100" s="588"/>
      <c r="D100" s="285" t="s">
        <v>335</v>
      </c>
      <c r="E100" s="674" t="s">
        <v>773</v>
      </c>
      <c r="F100" s="675"/>
      <c r="G100" s="675"/>
      <c r="H100" s="675"/>
      <c r="I100" s="676"/>
      <c r="J100" s="956"/>
      <c r="K100" s="957"/>
      <c r="L100" s="957"/>
      <c r="M100" s="957"/>
      <c r="N100" s="958"/>
      <c r="O100" s="253" t="s">
        <v>729</v>
      </c>
      <c r="P100" s="197" t="s">
        <v>117</v>
      </c>
      <c r="Q100" s="196"/>
      <c r="R100" s="760">
        <v>1</v>
      </c>
      <c r="S100" s="761"/>
      <c r="T100" s="761"/>
      <c r="U100" s="762"/>
      <c r="V100" s="762"/>
      <c r="W100" s="762"/>
      <c r="X100" s="237"/>
      <c r="Y100" s="237"/>
      <c r="Z100" s="237"/>
      <c r="AA100" s="763"/>
      <c r="AB100" s="763"/>
      <c r="AC100" s="763"/>
      <c r="AD100" s="763"/>
      <c r="AE100" s="763"/>
      <c r="AF100" s="763"/>
      <c r="AG100" s="763"/>
      <c r="AH100" s="763"/>
      <c r="AI100" s="763"/>
      <c r="AJ100" s="763"/>
      <c r="AK100" s="764"/>
      <c r="AL100" s="200"/>
      <c r="AM100" s="760">
        <v>1</v>
      </c>
      <c r="AN100" s="761"/>
      <c r="AO100" s="761"/>
      <c r="AP100" s="762"/>
      <c r="AQ100" s="762"/>
      <c r="AR100" s="762"/>
      <c r="AS100" s="237"/>
      <c r="AT100" s="237"/>
      <c r="AU100" s="237"/>
      <c r="AV100" s="206"/>
    </row>
    <row r="101" spans="1:55" ht="30" customHeight="1">
      <c r="A101" s="874"/>
      <c r="B101" s="587" t="s">
        <v>449</v>
      </c>
      <c r="C101" s="588"/>
      <c r="D101" s="285" t="s">
        <v>450</v>
      </c>
      <c r="E101" s="674" t="s">
        <v>774</v>
      </c>
      <c r="F101" s="675"/>
      <c r="G101" s="675"/>
      <c r="H101" s="675"/>
      <c r="I101" s="676"/>
      <c r="J101" s="947" t="s">
        <v>775</v>
      </c>
      <c r="K101" s="948"/>
      <c r="L101" s="948"/>
      <c r="M101" s="948"/>
      <c r="N101" s="949"/>
      <c r="O101" s="253" t="s">
        <v>729</v>
      </c>
      <c r="P101" s="197" t="s">
        <v>779</v>
      </c>
      <c r="Q101" s="196"/>
      <c r="R101" s="210">
        <v>0.34</v>
      </c>
      <c r="S101" s="194"/>
      <c r="T101" s="211">
        <v>0.33</v>
      </c>
      <c r="U101" s="194"/>
      <c r="V101" s="211">
        <v>0.33</v>
      </c>
      <c r="W101" s="194"/>
      <c r="X101" s="238"/>
      <c r="Y101" s="238"/>
      <c r="Z101" s="238"/>
      <c r="AA101" s="595"/>
      <c r="AB101" s="595"/>
      <c r="AC101" s="595"/>
      <c r="AD101" s="595"/>
      <c r="AE101" s="595"/>
      <c r="AF101" s="595"/>
      <c r="AG101" s="595"/>
      <c r="AH101" s="595"/>
      <c r="AI101" s="595"/>
      <c r="AJ101" s="595"/>
      <c r="AK101" s="596"/>
      <c r="AL101" s="200"/>
      <c r="AM101" s="244">
        <v>0.34</v>
      </c>
      <c r="AN101" s="194"/>
      <c r="AO101" s="245">
        <v>0.33</v>
      </c>
      <c r="AP101" s="194"/>
      <c r="AQ101" s="245">
        <v>0.33</v>
      </c>
      <c r="AR101" s="194"/>
      <c r="AS101" s="238"/>
      <c r="AT101" s="238"/>
      <c r="AU101" s="238"/>
      <c r="AV101" s="206"/>
    </row>
    <row r="102" spans="1:55" ht="30" customHeight="1">
      <c r="A102" s="874"/>
      <c r="B102" s="587"/>
      <c r="C102" s="588"/>
      <c r="D102" s="285" t="s">
        <v>451</v>
      </c>
      <c r="E102" s="674" t="s">
        <v>776</v>
      </c>
      <c r="F102" s="675"/>
      <c r="G102" s="675"/>
      <c r="H102" s="675"/>
      <c r="I102" s="676"/>
      <c r="J102" s="950"/>
      <c r="K102" s="951"/>
      <c r="L102" s="951"/>
      <c r="M102" s="951"/>
      <c r="N102" s="952"/>
      <c r="O102" s="253" t="s">
        <v>729</v>
      </c>
      <c r="P102" s="197" t="s">
        <v>779</v>
      </c>
      <c r="Q102" s="196"/>
      <c r="R102" s="244">
        <v>0.34</v>
      </c>
      <c r="S102" s="194"/>
      <c r="T102" s="245">
        <v>0.33</v>
      </c>
      <c r="U102" s="194"/>
      <c r="V102" s="245">
        <v>0.33</v>
      </c>
      <c r="W102" s="194"/>
      <c r="X102" s="237"/>
      <c r="Y102" s="237"/>
      <c r="Z102" s="237"/>
      <c r="AA102" s="595"/>
      <c r="AB102" s="595"/>
      <c r="AC102" s="595"/>
      <c r="AD102" s="595"/>
      <c r="AE102" s="595"/>
      <c r="AF102" s="595"/>
      <c r="AG102" s="595"/>
      <c r="AH102" s="595"/>
      <c r="AI102" s="595"/>
      <c r="AJ102" s="595"/>
      <c r="AK102" s="596"/>
      <c r="AL102" s="200"/>
      <c r="AM102" s="244">
        <v>0.34</v>
      </c>
      <c r="AN102" s="194"/>
      <c r="AO102" s="245">
        <v>0.33</v>
      </c>
      <c r="AP102" s="194"/>
      <c r="AQ102" s="245">
        <v>0.33</v>
      </c>
      <c r="AR102" s="194"/>
      <c r="AS102" s="237"/>
      <c r="AT102" s="237"/>
      <c r="AU102" s="237"/>
      <c r="AV102" s="206"/>
    </row>
    <row r="103" spans="1:55" ht="63" customHeight="1">
      <c r="A103" s="874"/>
      <c r="B103" s="587"/>
      <c r="C103" s="588"/>
      <c r="D103" s="285" t="s">
        <v>452</v>
      </c>
      <c r="E103" s="674" t="s">
        <v>777</v>
      </c>
      <c r="F103" s="675"/>
      <c r="G103" s="675"/>
      <c r="H103" s="675"/>
      <c r="I103" s="676"/>
      <c r="J103" s="950"/>
      <c r="K103" s="951"/>
      <c r="L103" s="951"/>
      <c r="M103" s="951"/>
      <c r="N103" s="952"/>
      <c r="O103" s="253" t="s">
        <v>729</v>
      </c>
      <c r="P103" s="197" t="s">
        <v>779</v>
      </c>
      <c r="Q103" s="196"/>
      <c r="R103" s="244">
        <v>0.34</v>
      </c>
      <c r="S103" s="194"/>
      <c r="T103" s="245">
        <v>0.33</v>
      </c>
      <c r="U103" s="194"/>
      <c r="V103" s="245">
        <v>0.33</v>
      </c>
      <c r="W103" s="194"/>
      <c r="X103" s="238"/>
      <c r="Y103" s="238"/>
      <c r="Z103" s="238"/>
      <c r="AA103" s="595"/>
      <c r="AB103" s="595"/>
      <c r="AC103" s="595"/>
      <c r="AD103" s="595"/>
      <c r="AE103" s="595"/>
      <c r="AF103" s="595"/>
      <c r="AG103" s="595"/>
      <c r="AH103" s="595"/>
      <c r="AI103" s="595"/>
      <c r="AJ103" s="595"/>
      <c r="AK103" s="596"/>
      <c r="AL103" s="200"/>
      <c r="AM103" s="244">
        <v>0.34</v>
      </c>
      <c r="AN103" s="194"/>
      <c r="AO103" s="245">
        <v>0.33</v>
      </c>
      <c r="AP103" s="194"/>
      <c r="AQ103" s="245">
        <v>0.33</v>
      </c>
      <c r="AR103" s="194"/>
      <c r="AS103" s="238"/>
      <c r="AT103" s="238"/>
      <c r="AU103" s="238"/>
      <c r="AV103" s="206"/>
    </row>
    <row r="104" spans="1:55" ht="30" customHeight="1">
      <c r="A104" s="874"/>
      <c r="B104" s="587"/>
      <c r="C104" s="588"/>
      <c r="D104" s="285" t="s">
        <v>453</v>
      </c>
      <c r="E104" s="674" t="s">
        <v>906</v>
      </c>
      <c r="F104" s="675"/>
      <c r="G104" s="675"/>
      <c r="H104" s="675"/>
      <c r="I104" s="676"/>
      <c r="J104" s="950"/>
      <c r="K104" s="951"/>
      <c r="L104" s="951"/>
      <c r="M104" s="951"/>
      <c r="N104" s="952"/>
      <c r="O104" s="253" t="s">
        <v>729</v>
      </c>
      <c r="P104" s="197" t="s">
        <v>779</v>
      </c>
      <c r="Q104" s="196"/>
      <c r="R104" s="244">
        <v>0.34</v>
      </c>
      <c r="S104" s="194"/>
      <c r="T104" s="245">
        <v>0.33</v>
      </c>
      <c r="U104" s="194"/>
      <c r="V104" s="245">
        <v>0.33</v>
      </c>
      <c r="W104" s="194"/>
      <c r="X104" s="237"/>
      <c r="Y104" s="237"/>
      <c r="Z104" s="237"/>
      <c r="AA104" s="595"/>
      <c r="AB104" s="595"/>
      <c r="AC104" s="595"/>
      <c r="AD104" s="595"/>
      <c r="AE104" s="595"/>
      <c r="AF104" s="595"/>
      <c r="AG104" s="595"/>
      <c r="AH104" s="595"/>
      <c r="AI104" s="595"/>
      <c r="AJ104" s="595"/>
      <c r="AK104" s="596"/>
      <c r="AL104" s="200"/>
      <c r="AM104" s="244">
        <v>0.34</v>
      </c>
      <c r="AN104" s="194"/>
      <c r="AO104" s="245">
        <v>0.33</v>
      </c>
      <c r="AP104" s="194"/>
      <c r="AQ104" s="245">
        <v>0.33</v>
      </c>
      <c r="AR104" s="194"/>
      <c r="AS104" s="237"/>
      <c r="AT104" s="237"/>
      <c r="AU104" s="237"/>
      <c r="AV104" s="206"/>
    </row>
    <row r="105" spans="1:55" ht="43.5" customHeight="1" thickBot="1">
      <c r="A105" s="874"/>
      <c r="B105" s="589"/>
      <c r="C105" s="590"/>
      <c r="D105" s="286" t="s">
        <v>454</v>
      </c>
      <c r="E105" s="625" t="s">
        <v>778</v>
      </c>
      <c r="F105" s="626"/>
      <c r="G105" s="626"/>
      <c r="H105" s="626"/>
      <c r="I105" s="627"/>
      <c r="J105" s="953"/>
      <c r="K105" s="954"/>
      <c r="L105" s="954"/>
      <c r="M105" s="954"/>
      <c r="N105" s="955"/>
      <c r="O105" s="254" t="s">
        <v>729</v>
      </c>
      <c r="P105" s="205" t="s">
        <v>779</v>
      </c>
      <c r="Q105" s="196"/>
      <c r="R105" s="244">
        <v>0.34</v>
      </c>
      <c r="S105" s="194"/>
      <c r="T105" s="245">
        <v>0.33</v>
      </c>
      <c r="U105" s="194"/>
      <c r="V105" s="245">
        <v>0.33</v>
      </c>
      <c r="W105" s="194"/>
      <c r="X105" s="239"/>
      <c r="Y105" s="239"/>
      <c r="Z105" s="239"/>
      <c r="AA105" s="607"/>
      <c r="AB105" s="607"/>
      <c r="AC105" s="607"/>
      <c r="AD105" s="607"/>
      <c r="AE105" s="607"/>
      <c r="AF105" s="607"/>
      <c r="AG105" s="607"/>
      <c r="AH105" s="607"/>
      <c r="AI105" s="607"/>
      <c r="AJ105" s="607"/>
      <c r="AK105" s="608"/>
      <c r="AL105" s="200"/>
      <c r="AM105" s="244">
        <v>0.34</v>
      </c>
      <c r="AN105" s="194"/>
      <c r="AO105" s="245">
        <v>0.33</v>
      </c>
      <c r="AP105" s="194"/>
      <c r="AQ105" s="245">
        <v>0.33</v>
      </c>
      <c r="AR105" s="194"/>
      <c r="AS105" s="239"/>
      <c r="AT105" s="239"/>
      <c r="AU105" s="239"/>
      <c r="AV105" s="207"/>
    </row>
    <row r="106" spans="1:55" ht="15" customHeight="1" thickBot="1">
      <c r="A106" s="874"/>
      <c r="B106" s="216"/>
      <c r="AA106" s="93"/>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row>
    <row r="107" spans="1:55" ht="111" customHeight="1" thickBot="1">
      <c r="A107" s="874"/>
      <c r="B107" s="698">
        <v>3</v>
      </c>
      <c r="C107" s="699"/>
      <c r="D107" s="632" t="s">
        <v>456</v>
      </c>
      <c r="E107" s="632"/>
      <c r="F107" s="632"/>
      <c r="G107" s="632"/>
      <c r="H107" s="632"/>
      <c r="I107" s="632"/>
      <c r="J107" s="632"/>
      <c r="K107" s="632"/>
      <c r="L107" s="632"/>
      <c r="M107" s="632"/>
      <c r="N107" s="632"/>
      <c r="O107" s="632"/>
      <c r="P107" s="633"/>
      <c r="Q107" s="91"/>
      <c r="R107" s="634" t="s">
        <v>267</v>
      </c>
      <c r="S107" s="635"/>
      <c r="T107" s="635"/>
      <c r="U107" s="635"/>
      <c r="V107" s="635"/>
      <c r="W107" s="635"/>
      <c r="X107" s="635"/>
      <c r="Y107" s="635"/>
      <c r="Z107" s="635"/>
      <c r="AA107" s="635"/>
      <c r="AB107" s="635"/>
      <c r="AC107" s="635"/>
      <c r="AD107" s="635"/>
      <c r="AE107" s="635"/>
      <c r="AF107" s="635"/>
      <c r="AG107" s="635"/>
      <c r="AH107" s="635"/>
      <c r="AI107" s="635"/>
      <c r="AJ107" s="635"/>
      <c r="AK107" s="636"/>
      <c r="AL107" s="95"/>
      <c r="AM107" s="95"/>
      <c r="AN107" s="91"/>
      <c r="AO107" s="95"/>
      <c r="AP107" s="95"/>
      <c r="AQ107" s="95"/>
      <c r="AR107" s="95"/>
      <c r="AS107" s="95"/>
      <c r="AT107" s="95"/>
      <c r="AU107" s="95"/>
      <c r="AV107" s="90"/>
      <c r="AW107" s="90"/>
      <c r="AX107" s="90"/>
    </row>
    <row r="108" spans="1:55" ht="32.25" customHeight="1">
      <c r="A108" s="874"/>
      <c r="B108" s="681" t="s">
        <v>315</v>
      </c>
      <c r="C108" s="682"/>
      <c r="D108" s="639" t="s">
        <v>370</v>
      </c>
      <c r="E108" s="639"/>
      <c r="F108" s="639"/>
      <c r="G108" s="639"/>
      <c r="H108" s="639"/>
      <c r="I108" s="639"/>
      <c r="J108" s="639"/>
      <c r="K108" s="639"/>
      <c r="L108" s="639"/>
      <c r="M108" s="639"/>
      <c r="N108" s="639"/>
      <c r="O108" s="639"/>
      <c r="P108" s="640"/>
      <c r="Q108" s="91"/>
      <c r="R108" s="641" t="s">
        <v>339</v>
      </c>
      <c r="S108" s="642"/>
      <c r="T108" s="642"/>
      <c r="U108" s="642"/>
      <c r="V108" s="643"/>
      <c r="W108" s="647" t="s">
        <v>372</v>
      </c>
      <c r="X108" s="648"/>
      <c r="Y108" s="648"/>
      <c r="Z108" s="648"/>
      <c r="AA108" s="649"/>
      <c r="AB108" s="217" t="s">
        <v>269</v>
      </c>
      <c r="AC108" s="710" t="s">
        <v>373</v>
      </c>
      <c r="AD108" s="711"/>
      <c r="AE108" s="711"/>
      <c r="AF108" s="711"/>
      <c r="AG108" s="711"/>
      <c r="AH108" s="711"/>
      <c r="AI108" s="711"/>
      <c r="AJ108" s="711"/>
      <c r="AK108" s="712"/>
      <c r="AL108" s="192"/>
      <c r="AM108" s="91"/>
      <c r="AN108" s="91"/>
      <c r="AO108" s="95"/>
      <c r="AP108" s="95"/>
      <c r="AQ108" s="95"/>
      <c r="AR108" s="95"/>
      <c r="AS108" s="95"/>
      <c r="AT108" s="95"/>
      <c r="AU108" s="95"/>
      <c r="AV108" s="90"/>
      <c r="AW108" s="90"/>
      <c r="AX108" s="90"/>
    </row>
    <row r="109" spans="1:55" ht="32.25" customHeight="1">
      <c r="A109" s="874"/>
      <c r="B109" s="681" t="s">
        <v>328</v>
      </c>
      <c r="C109" s="682"/>
      <c r="D109" s="683" t="s">
        <v>403</v>
      </c>
      <c r="E109" s="683"/>
      <c r="F109" s="683"/>
      <c r="G109" s="683"/>
      <c r="H109" s="683"/>
      <c r="I109" s="683"/>
      <c r="J109" s="683"/>
      <c r="K109" s="683"/>
      <c r="L109" s="683"/>
      <c r="M109" s="683"/>
      <c r="N109" s="683"/>
      <c r="O109" s="683"/>
      <c r="P109" s="684"/>
      <c r="Q109" s="91"/>
      <c r="R109" s="641"/>
      <c r="S109" s="642"/>
      <c r="T109" s="642"/>
      <c r="U109" s="642"/>
      <c r="V109" s="643"/>
      <c r="W109" s="655" t="s">
        <v>374</v>
      </c>
      <c r="X109" s="656"/>
      <c r="Y109" s="656"/>
      <c r="Z109" s="656"/>
      <c r="AA109" s="657"/>
      <c r="AB109" s="218" t="s">
        <v>689</v>
      </c>
      <c r="AC109" s="658" t="s">
        <v>375</v>
      </c>
      <c r="AD109" s="659"/>
      <c r="AE109" s="659"/>
      <c r="AF109" s="659"/>
      <c r="AG109" s="659"/>
      <c r="AH109" s="659"/>
      <c r="AI109" s="659"/>
      <c r="AJ109" s="659"/>
      <c r="AK109" s="660"/>
      <c r="AL109" s="192"/>
      <c r="AM109" s="91"/>
      <c r="AN109" s="91"/>
      <c r="AO109" s="95"/>
      <c r="AP109" s="95"/>
      <c r="AQ109" s="95"/>
      <c r="AR109" s="95"/>
      <c r="AS109" s="95"/>
      <c r="AT109" s="95"/>
      <c r="AU109" s="95"/>
      <c r="AV109" s="90"/>
      <c r="AW109" s="90"/>
      <c r="AX109" s="90"/>
    </row>
    <row r="110" spans="1:55" ht="32.25" customHeight="1">
      <c r="A110" s="874"/>
      <c r="B110" s="280" t="s">
        <v>7</v>
      </c>
      <c r="C110" s="281"/>
      <c r="D110" s="683" t="s">
        <v>337</v>
      </c>
      <c r="E110" s="683"/>
      <c r="F110" s="683"/>
      <c r="G110" s="683"/>
      <c r="H110" s="683"/>
      <c r="I110" s="683"/>
      <c r="J110" s="683"/>
      <c r="K110" s="683"/>
      <c r="L110" s="683"/>
      <c r="M110" s="683"/>
      <c r="N110" s="683"/>
      <c r="O110" s="683"/>
      <c r="P110" s="684"/>
      <c r="Q110" s="91"/>
      <c r="R110" s="641"/>
      <c r="S110" s="642"/>
      <c r="T110" s="642"/>
      <c r="U110" s="642"/>
      <c r="V110" s="643"/>
      <c r="W110" s="655" t="s">
        <v>376</v>
      </c>
      <c r="X110" s="656"/>
      <c r="Y110" s="656"/>
      <c r="Z110" s="656"/>
      <c r="AA110" s="657"/>
      <c r="AB110" s="218" t="s">
        <v>688</v>
      </c>
      <c r="AC110" s="658" t="s">
        <v>377</v>
      </c>
      <c r="AD110" s="659"/>
      <c r="AE110" s="659"/>
      <c r="AF110" s="659"/>
      <c r="AG110" s="659"/>
      <c r="AH110" s="659"/>
      <c r="AI110" s="659"/>
      <c r="AJ110" s="659"/>
      <c r="AK110" s="660"/>
      <c r="AL110" s="193"/>
      <c r="AM110" s="91"/>
      <c r="AN110" s="91"/>
      <c r="AO110" s="96"/>
      <c r="AP110" s="96"/>
      <c r="AQ110" s="96"/>
      <c r="AR110" s="96"/>
      <c r="AS110" s="96"/>
      <c r="AT110" s="96"/>
      <c r="AU110" s="96"/>
      <c r="AV110" s="90"/>
      <c r="AW110" s="90"/>
      <c r="AX110" s="90"/>
    </row>
    <row r="111" spans="1:55" ht="32.25" customHeight="1">
      <c r="A111" s="874"/>
      <c r="B111" s="688" t="s">
        <v>159</v>
      </c>
      <c r="C111" s="689"/>
      <c r="D111" s="690" t="s">
        <v>404</v>
      </c>
      <c r="E111" s="690"/>
      <c r="F111" s="690"/>
      <c r="G111" s="690"/>
      <c r="H111" s="690"/>
      <c r="I111" s="690"/>
      <c r="J111" s="690"/>
      <c r="K111" s="690"/>
      <c r="L111" s="690"/>
      <c r="M111" s="690"/>
      <c r="N111" s="690"/>
      <c r="O111" s="690"/>
      <c r="P111" s="691"/>
      <c r="Q111" s="216"/>
      <c r="R111" s="641"/>
      <c r="S111" s="642"/>
      <c r="T111" s="642"/>
      <c r="U111" s="642"/>
      <c r="V111" s="643"/>
      <c r="W111" s="655" t="s">
        <v>378</v>
      </c>
      <c r="X111" s="656"/>
      <c r="Y111" s="656"/>
      <c r="Z111" s="656"/>
      <c r="AA111" s="657"/>
      <c r="AB111" s="218" t="s">
        <v>688</v>
      </c>
      <c r="AC111" s="658" t="s">
        <v>379</v>
      </c>
      <c r="AD111" s="659"/>
      <c r="AE111" s="659"/>
      <c r="AF111" s="659"/>
      <c r="AG111" s="659"/>
      <c r="AH111" s="659"/>
      <c r="AI111" s="659"/>
      <c r="AJ111" s="659"/>
      <c r="AK111" s="660"/>
      <c r="AL111" s="193"/>
    </row>
    <row r="112" spans="1:55" ht="32.25" customHeight="1">
      <c r="A112" s="874"/>
      <c r="B112" s="688" t="s">
        <v>327</v>
      </c>
      <c r="C112" s="689"/>
      <c r="D112" s="690" t="s">
        <v>655</v>
      </c>
      <c r="E112" s="690"/>
      <c r="F112" s="690"/>
      <c r="G112" s="690"/>
      <c r="H112" s="690"/>
      <c r="I112" s="690"/>
      <c r="J112" s="690"/>
      <c r="K112" s="690"/>
      <c r="L112" s="690"/>
      <c r="M112" s="690"/>
      <c r="N112" s="690"/>
      <c r="O112" s="690"/>
      <c r="P112" s="691"/>
      <c r="Q112" s="665"/>
      <c r="R112" s="641"/>
      <c r="S112" s="642"/>
      <c r="T112" s="642"/>
      <c r="U112" s="642"/>
      <c r="V112" s="643"/>
      <c r="W112" s="655" t="s">
        <v>380</v>
      </c>
      <c r="X112" s="656"/>
      <c r="Y112" s="656"/>
      <c r="Z112" s="656"/>
      <c r="AA112" s="657"/>
      <c r="AB112" s="218" t="s">
        <v>690</v>
      </c>
      <c r="AC112" s="658" t="s">
        <v>381</v>
      </c>
      <c r="AD112" s="659"/>
      <c r="AE112" s="659"/>
      <c r="AF112" s="659"/>
      <c r="AG112" s="659"/>
      <c r="AH112" s="659"/>
      <c r="AI112" s="659"/>
      <c r="AJ112" s="659"/>
      <c r="AK112" s="660"/>
      <c r="AL112" s="191"/>
      <c r="AM112" s="90"/>
      <c r="AN112" s="90"/>
      <c r="AO112" s="90"/>
      <c r="AP112" s="90"/>
      <c r="AQ112" s="90"/>
      <c r="AR112" s="90"/>
      <c r="AS112" s="90"/>
      <c r="AT112" s="90"/>
      <c r="AU112" s="90"/>
      <c r="AV112" s="90"/>
      <c r="AW112" s="90"/>
      <c r="AX112" s="90"/>
      <c r="AY112" s="90"/>
      <c r="AZ112" s="90"/>
      <c r="BA112" s="90"/>
      <c r="BB112" s="90"/>
      <c r="BC112" s="90"/>
    </row>
    <row r="113" spans="1:55" ht="33" customHeight="1" thickBot="1">
      <c r="A113" s="874"/>
      <c r="B113" s="713" t="s">
        <v>463</v>
      </c>
      <c r="C113" s="714"/>
      <c r="D113" s="715" t="s">
        <v>329</v>
      </c>
      <c r="E113" s="715"/>
      <c r="F113" s="715"/>
      <c r="G113" s="715"/>
      <c r="H113" s="715"/>
      <c r="I113" s="715"/>
      <c r="J113" s="715"/>
      <c r="K113" s="715"/>
      <c r="L113" s="715"/>
      <c r="M113" s="715"/>
      <c r="N113" s="715"/>
      <c r="O113" s="715"/>
      <c r="P113" s="716"/>
      <c r="Q113" s="665"/>
      <c r="R113" s="644"/>
      <c r="S113" s="645"/>
      <c r="T113" s="645"/>
      <c r="U113" s="645"/>
      <c r="V113" s="646"/>
      <c r="W113" s="668" t="s">
        <v>382</v>
      </c>
      <c r="X113" s="669"/>
      <c r="Y113" s="669"/>
      <c r="Z113" s="669"/>
      <c r="AA113" s="670"/>
      <c r="AB113" s="208" t="s">
        <v>691</v>
      </c>
      <c r="AC113" s="671" t="s">
        <v>383</v>
      </c>
      <c r="AD113" s="672"/>
      <c r="AE113" s="672"/>
      <c r="AF113" s="672"/>
      <c r="AG113" s="672"/>
      <c r="AH113" s="672"/>
      <c r="AI113" s="672"/>
      <c r="AJ113" s="672"/>
      <c r="AK113" s="673"/>
      <c r="AL113" s="191"/>
      <c r="AM113" s="90"/>
      <c r="AN113" s="90"/>
      <c r="AO113" s="90"/>
      <c r="AP113" s="90"/>
      <c r="AQ113" s="90"/>
      <c r="AR113" s="90"/>
      <c r="AS113" s="90"/>
      <c r="AT113" s="90"/>
      <c r="AU113" s="90"/>
      <c r="AV113" s="90"/>
      <c r="AW113" s="90"/>
      <c r="AX113" s="90"/>
      <c r="AY113" s="90"/>
      <c r="AZ113" s="90"/>
      <c r="BA113" s="90"/>
      <c r="BB113" s="90"/>
      <c r="BC113" s="90"/>
    </row>
    <row r="114" spans="1:55" ht="9" customHeight="1" thickBot="1">
      <c r="A114" s="874"/>
      <c r="B114" s="216"/>
      <c r="C114" s="598"/>
      <c r="D114" s="598"/>
      <c r="E114" s="598"/>
      <c r="F114" s="598"/>
      <c r="G114" s="598"/>
      <c r="H114" s="598"/>
      <c r="I114" s="598"/>
      <c r="J114" s="598"/>
      <c r="K114" s="598"/>
      <c r="L114" s="598"/>
      <c r="M114" s="598"/>
      <c r="N114" s="598"/>
      <c r="O114" s="598"/>
      <c r="P114" s="598"/>
      <c r="Q114" s="88"/>
      <c r="R114" s="88"/>
      <c r="S114" s="88"/>
      <c r="T114" s="88"/>
      <c r="U114" s="88"/>
      <c r="V114" s="88"/>
      <c r="W114" s="88"/>
      <c r="X114" s="88"/>
      <c r="Y114" s="88"/>
      <c r="Z114" s="88"/>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Y114" s="90"/>
      <c r="AZ114" s="90"/>
      <c r="BA114" s="90"/>
      <c r="BB114" s="90"/>
      <c r="BC114" s="90"/>
    </row>
    <row r="115" spans="1:55" ht="54" customHeight="1">
      <c r="A115" s="874"/>
      <c r="B115" s="599" t="s">
        <v>324</v>
      </c>
      <c r="C115" s="600"/>
      <c r="D115" s="612" t="s">
        <v>443</v>
      </c>
      <c r="E115" s="614" t="s">
        <v>20</v>
      </c>
      <c r="F115" s="614"/>
      <c r="G115" s="614"/>
      <c r="H115" s="614"/>
      <c r="I115" s="614"/>
      <c r="J115" s="614" t="s">
        <v>21</v>
      </c>
      <c r="K115" s="614"/>
      <c r="L115" s="614"/>
      <c r="M115" s="614"/>
      <c r="N115" s="614"/>
      <c r="O115" s="600" t="s">
        <v>348</v>
      </c>
      <c r="P115" s="616" t="s">
        <v>318</v>
      </c>
      <c r="Q115" s="618"/>
      <c r="R115" s="599" t="s">
        <v>345</v>
      </c>
      <c r="S115" s="600"/>
      <c r="T115" s="600"/>
      <c r="U115" s="600"/>
      <c r="V115" s="600"/>
      <c r="W115" s="600"/>
      <c r="X115" s="600"/>
      <c r="Y115" s="600"/>
      <c r="Z115" s="600"/>
      <c r="AA115" s="619" t="s">
        <v>321</v>
      </c>
      <c r="AB115" s="619"/>
      <c r="AC115" s="619"/>
      <c r="AD115" s="619"/>
      <c r="AE115" s="619"/>
      <c r="AF115" s="619"/>
      <c r="AG115" s="619"/>
      <c r="AH115" s="619"/>
      <c r="AI115" s="619"/>
      <c r="AJ115" s="619"/>
      <c r="AK115" s="620"/>
      <c r="AL115" s="198"/>
      <c r="AM115" s="599" t="s">
        <v>346</v>
      </c>
      <c r="AN115" s="600"/>
      <c r="AO115" s="600"/>
      <c r="AP115" s="600"/>
      <c r="AQ115" s="600"/>
      <c r="AR115" s="600"/>
      <c r="AS115" s="600"/>
      <c r="AT115" s="600"/>
      <c r="AU115" s="600"/>
      <c r="AV115" s="249" t="s">
        <v>322</v>
      </c>
      <c r="AY115" s="90"/>
      <c r="AZ115" s="90"/>
      <c r="BA115" s="90"/>
      <c r="BB115" s="90"/>
      <c r="BC115" s="90"/>
    </row>
    <row r="116" spans="1:55" ht="47.25" customHeight="1">
      <c r="A116" s="874"/>
      <c r="B116" s="601"/>
      <c r="C116" s="602"/>
      <c r="D116" s="613"/>
      <c r="E116" s="615"/>
      <c r="F116" s="615"/>
      <c r="G116" s="615"/>
      <c r="H116" s="615"/>
      <c r="I116" s="615"/>
      <c r="J116" s="615"/>
      <c r="K116" s="615"/>
      <c r="L116" s="615"/>
      <c r="M116" s="615"/>
      <c r="N116" s="615"/>
      <c r="O116" s="602"/>
      <c r="P116" s="617"/>
      <c r="Q116" s="618"/>
      <c r="R116" s="621" t="s">
        <v>299</v>
      </c>
      <c r="S116" s="622"/>
      <c r="T116" s="622"/>
      <c r="U116" s="622"/>
      <c r="V116" s="622"/>
      <c r="W116" s="622"/>
      <c r="X116" s="623" t="s">
        <v>349</v>
      </c>
      <c r="Y116" s="623"/>
      <c r="Z116" s="623"/>
      <c r="AA116" s="624" t="s">
        <v>296</v>
      </c>
      <c r="AB116" s="624"/>
      <c r="AC116" s="624" t="s">
        <v>297</v>
      </c>
      <c r="AD116" s="624"/>
      <c r="AE116" s="624"/>
      <c r="AF116" s="624"/>
      <c r="AG116" s="624" t="s">
        <v>298</v>
      </c>
      <c r="AH116" s="624"/>
      <c r="AI116" s="624"/>
      <c r="AJ116" s="624"/>
      <c r="AK116" s="609"/>
      <c r="AL116" s="199"/>
      <c r="AM116" s="621" t="s">
        <v>299</v>
      </c>
      <c r="AN116" s="622"/>
      <c r="AO116" s="622"/>
      <c r="AP116" s="622"/>
      <c r="AQ116" s="622"/>
      <c r="AR116" s="622"/>
      <c r="AS116" s="623" t="s">
        <v>349</v>
      </c>
      <c r="AT116" s="623"/>
      <c r="AU116" s="623"/>
      <c r="AV116" s="609" t="s">
        <v>323</v>
      </c>
      <c r="AY116" s="90"/>
      <c r="AZ116" s="90"/>
      <c r="BA116" s="90"/>
      <c r="BB116" s="90"/>
      <c r="BC116" s="90"/>
    </row>
    <row r="117" spans="1:55" ht="25.5" customHeight="1">
      <c r="A117" s="874"/>
      <c r="B117" s="601"/>
      <c r="C117" s="602"/>
      <c r="D117" s="613"/>
      <c r="E117" s="615"/>
      <c r="F117" s="615"/>
      <c r="G117" s="615"/>
      <c r="H117" s="615"/>
      <c r="I117" s="615"/>
      <c r="J117" s="615"/>
      <c r="K117" s="615"/>
      <c r="L117" s="615"/>
      <c r="M117" s="615"/>
      <c r="N117" s="615"/>
      <c r="O117" s="602"/>
      <c r="P117" s="617"/>
      <c r="Q117" s="213"/>
      <c r="R117" s="621"/>
      <c r="S117" s="622"/>
      <c r="T117" s="622"/>
      <c r="U117" s="622"/>
      <c r="V117" s="622"/>
      <c r="W117" s="622"/>
      <c r="X117" s="240">
        <v>1</v>
      </c>
      <c r="Y117" s="240">
        <v>2</v>
      </c>
      <c r="Z117" s="240">
        <v>3</v>
      </c>
      <c r="AA117" s="624"/>
      <c r="AB117" s="624"/>
      <c r="AC117" s="624"/>
      <c r="AD117" s="624"/>
      <c r="AE117" s="624"/>
      <c r="AF117" s="624"/>
      <c r="AG117" s="624"/>
      <c r="AH117" s="624"/>
      <c r="AI117" s="624"/>
      <c r="AJ117" s="624"/>
      <c r="AK117" s="609"/>
      <c r="AL117" s="199"/>
      <c r="AM117" s="621"/>
      <c r="AN117" s="622"/>
      <c r="AO117" s="622"/>
      <c r="AP117" s="622"/>
      <c r="AQ117" s="622"/>
      <c r="AR117" s="622"/>
      <c r="AS117" s="240">
        <v>1</v>
      </c>
      <c r="AT117" s="240">
        <v>2</v>
      </c>
      <c r="AU117" s="240">
        <v>3</v>
      </c>
      <c r="AV117" s="609"/>
      <c r="AY117" s="90"/>
      <c r="AZ117" s="90"/>
      <c r="BA117" s="90"/>
      <c r="BB117" s="90"/>
      <c r="BC117" s="90"/>
    </row>
    <row r="118" spans="1:55" ht="63.75" customHeight="1">
      <c r="A118" s="874"/>
      <c r="B118" s="610" t="s">
        <v>457</v>
      </c>
      <c r="C118" s="611"/>
      <c r="D118" s="285" t="s">
        <v>25</v>
      </c>
      <c r="E118" s="674" t="s">
        <v>618</v>
      </c>
      <c r="F118" s="675"/>
      <c r="G118" s="675"/>
      <c r="H118" s="675"/>
      <c r="I118" s="676"/>
      <c r="J118" s="674" t="s">
        <v>619</v>
      </c>
      <c r="K118" s="675"/>
      <c r="L118" s="675"/>
      <c r="M118" s="675"/>
      <c r="N118" s="676"/>
      <c r="O118" s="253" t="s">
        <v>620</v>
      </c>
      <c r="P118" s="197" t="s">
        <v>621</v>
      </c>
      <c r="Q118" s="256"/>
      <c r="R118" s="244">
        <v>0.34</v>
      </c>
      <c r="S118" s="194"/>
      <c r="T118" s="245">
        <v>0.33</v>
      </c>
      <c r="U118" s="194"/>
      <c r="V118" s="245">
        <v>0.33</v>
      </c>
      <c r="W118" s="194"/>
      <c r="X118" s="237"/>
      <c r="Y118" s="237"/>
      <c r="Z118" s="237"/>
      <c r="AA118" s="595"/>
      <c r="AB118" s="595"/>
      <c r="AC118" s="595"/>
      <c r="AD118" s="595"/>
      <c r="AE118" s="595"/>
      <c r="AF118" s="595"/>
      <c r="AG118" s="595"/>
      <c r="AH118" s="595"/>
      <c r="AI118" s="595"/>
      <c r="AJ118" s="595"/>
      <c r="AK118" s="596"/>
      <c r="AL118" s="200"/>
      <c r="AM118" s="244">
        <v>0.34</v>
      </c>
      <c r="AN118" s="194"/>
      <c r="AO118" s="245">
        <v>0.33</v>
      </c>
      <c r="AP118" s="194"/>
      <c r="AQ118" s="245">
        <v>0.33</v>
      </c>
      <c r="AR118" s="194"/>
      <c r="AS118" s="237"/>
      <c r="AT118" s="237"/>
      <c r="AU118" s="237"/>
      <c r="AV118" s="206"/>
      <c r="AY118" s="90"/>
      <c r="AZ118" s="90"/>
      <c r="BA118" s="90"/>
      <c r="BB118" s="90"/>
      <c r="BC118" s="90"/>
    </row>
    <row r="119" spans="1:55" ht="82.5" customHeight="1">
      <c r="A119" s="874"/>
      <c r="B119" s="587" t="s">
        <v>458</v>
      </c>
      <c r="C119" s="588"/>
      <c r="D119" s="285" t="s">
        <v>130</v>
      </c>
      <c r="E119" s="674" t="s">
        <v>1609</v>
      </c>
      <c r="F119" s="675"/>
      <c r="G119" s="675"/>
      <c r="H119" s="675"/>
      <c r="I119" s="676"/>
      <c r="J119" s="674" t="s">
        <v>622</v>
      </c>
      <c r="K119" s="675"/>
      <c r="L119" s="675"/>
      <c r="M119" s="675"/>
      <c r="N119" s="676"/>
      <c r="O119" s="253" t="s">
        <v>877</v>
      </c>
      <c r="P119" s="197" t="s">
        <v>621</v>
      </c>
      <c r="Q119" s="196"/>
      <c r="R119" s="244">
        <v>0.34</v>
      </c>
      <c r="S119" s="194"/>
      <c r="T119" s="245">
        <v>0.33</v>
      </c>
      <c r="U119" s="194"/>
      <c r="V119" s="245">
        <v>0.33</v>
      </c>
      <c r="W119" s="194"/>
      <c r="X119" s="237"/>
      <c r="Y119" s="237"/>
      <c r="Z119" s="237"/>
      <c r="AA119" s="595"/>
      <c r="AB119" s="595"/>
      <c r="AC119" s="595"/>
      <c r="AD119" s="595"/>
      <c r="AE119" s="595"/>
      <c r="AF119" s="595"/>
      <c r="AG119" s="595"/>
      <c r="AH119" s="595"/>
      <c r="AI119" s="595"/>
      <c r="AJ119" s="595"/>
      <c r="AK119" s="596"/>
      <c r="AL119" s="200"/>
      <c r="AM119" s="244">
        <v>0.34</v>
      </c>
      <c r="AN119" s="194"/>
      <c r="AO119" s="245">
        <v>0.33</v>
      </c>
      <c r="AP119" s="194"/>
      <c r="AQ119" s="245">
        <v>0.33</v>
      </c>
      <c r="AR119" s="194"/>
      <c r="AS119" s="237"/>
      <c r="AT119" s="237"/>
      <c r="AU119" s="237"/>
      <c r="AV119" s="206"/>
    </row>
    <row r="120" spans="1:55" ht="42.75" customHeight="1">
      <c r="A120" s="874"/>
      <c r="B120" s="587"/>
      <c r="C120" s="588"/>
      <c r="D120" s="285" t="s">
        <v>31</v>
      </c>
      <c r="E120" s="674" t="s">
        <v>1610</v>
      </c>
      <c r="F120" s="675"/>
      <c r="G120" s="675"/>
      <c r="H120" s="675"/>
      <c r="I120" s="676"/>
      <c r="J120" s="674" t="s">
        <v>623</v>
      </c>
      <c r="K120" s="675"/>
      <c r="L120" s="675"/>
      <c r="M120" s="675"/>
      <c r="N120" s="676"/>
      <c r="O120" s="253" t="s">
        <v>554</v>
      </c>
      <c r="P120" s="197" t="s">
        <v>29</v>
      </c>
      <c r="Q120" s="196"/>
      <c r="R120" s="244">
        <v>0.34</v>
      </c>
      <c r="S120" s="194"/>
      <c r="T120" s="245">
        <v>0.33</v>
      </c>
      <c r="U120" s="194"/>
      <c r="V120" s="245">
        <v>0.33</v>
      </c>
      <c r="W120" s="194"/>
      <c r="X120" s="238"/>
      <c r="Y120" s="238"/>
      <c r="Z120" s="238"/>
      <c r="AA120" s="595"/>
      <c r="AB120" s="595"/>
      <c r="AC120" s="595"/>
      <c r="AD120" s="595"/>
      <c r="AE120" s="595"/>
      <c r="AF120" s="595"/>
      <c r="AG120" s="595"/>
      <c r="AH120" s="595"/>
      <c r="AI120" s="595"/>
      <c r="AJ120" s="595"/>
      <c r="AK120" s="596"/>
      <c r="AL120" s="200"/>
      <c r="AM120" s="244">
        <v>0.34</v>
      </c>
      <c r="AN120" s="194"/>
      <c r="AO120" s="245">
        <v>0.33</v>
      </c>
      <c r="AP120" s="194"/>
      <c r="AQ120" s="245">
        <v>0.33</v>
      </c>
      <c r="AR120" s="194"/>
      <c r="AS120" s="238"/>
      <c r="AT120" s="238"/>
      <c r="AU120" s="238"/>
      <c r="AV120" s="206"/>
    </row>
    <row r="121" spans="1:55" ht="43.5" customHeight="1">
      <c r="A121" s="874"/>
      <c r="B121" s="587"/>
      <c r="C121" s="588"/>
      <c r="D121" s="285" t="s">
        <v>136</v>
      </c>
      <c r="E121" s="674" t="s">
        <v>624</v>
      </c>
      <c r="F121" s="675"/>
      <c r="G121" s="675"/>
      <c r="H121" s="675"/>
      <c r="I121" s="676"/>
      <c r="J121" s="674" t="s">
        <v>625</v>
      </c>
      <c r="K121" s="675"/>
      <c r="L121" s="675"/>
      <c r="M121" s="675"/>
      <c r="N121" s="676"/>
      <c r="O121" s="253" t="s">
        <v>554</v>
      </c>
      <c r="P121" s="197" t="s">
        <v>325</v>
      </c>
      <c r="Q121" s="196"/>
      <c r="R121" s="565">
        <v>1</v>
      </c>
      <c r="S121" s="566"/>
      <c r="T121" s="566"/>
      <c r="U121" s="597"/>
      <c r="V121" s="597"/>
      <c r="W121" s="597"/>
      <c r="X121" s="237"/>
      <c r="Y121" s="237"/>
      <c r="Z121" s="237"/>
      <c r="AA121" s="595"/>
      <c r="AB121" s="595"/>
      <c r="AC121" s="595"/>
      <c r="AD121" s="595"/>
      <c r="AE121" s="595"/>
      <c r="AF121" s="595"/>
      <c r="AG121" s="595"/>
      <c r="AH121" s="595"/>
      <c r="AI121" s="595"/>
      <c r="AJ121" s="595"/>
      <c r="AK121" s="596"/>
      <c r="AL121" s="200"/>
      <c r="AM121" s="565">
        <v>1</v>
      </c>
      <c r="AN121" s="566"/>
      <c r="AO121" s="566"/>
      <c r="AP121" s="597"/>
      <c r="AQ121" s="597"/>
      <c r="AR121" s="597"/>
      <c r="AS121" s="237"/>
      <c r="AT121" s="237"/>
      <c r="AU121" s="237"/>
      <c r="AV121" s="206"/>
    </row>
    <row r="122" spans="1:55" ht="62.25" customHeight="1">
      <c r="A122" s="874"/>
      <c r="B122" s="587"/>
      <c r="C122" s="588"/>
      <c r="D122" s="285" t="s">
        <v>180</v>
      </c>
      <c r="E122" s="674" t="s">
        <v>626</v>
      </c>
      <c r="F122" s="675"/>
      <c r="G122" s="675"/>
      <c r="H122" s="675"/>
      <c r="I122" s="676"/>
      <c r="J122" s="674" t="s">
        <v>627</v>
      </c>
      <c r="K122" s="675"/>
      <c r="L122" s="675"/>
      <c r="M122" s="675"/>
      <c r="N122" s="676"/>
      <c r="O122" s="253" t="s">
        <v>554</v>
      </c>
      <c r="P122" s="197" t="s">
        <v>621</v>
      </c>
      <c r="Q122" s="196"/>
      <c r="R122" s="244">
        <v>0.34</v>
      </c>
      <c r="S122" s="194"/>
      <c r="T122" s="245">
        <v>0.33</v>
      </c>
      <c r="U122" s="194"/>
      <c r="V122" s="245">
        <v>0.33</v>
      </c>
      <c r="W122" s="194"/>
      <c r="X122" s="237"/>
      <c r="Y122" s="237"/>
      <c r="Z122" s="237"/>
      <c r="AA122" s="595"/>
      <c r="AB122" s="595"/>
      <c r="AC122" s="595"/>
      <c r="AD122" s="595"/>
      <c r="AE122" s="595"/>
      <c r="AF122" s="595"/>
      <c r="AG122" s="595"/>
      <c r="AH122" s="595"/>
      <c r="AI122" s="595"/>
      <c r="AJ122" s="595"/>
      <c r="AK122" s="596"/>
      <c r="AL122" s="200"/>
      <c r="AM122" s="244">
        <v>0.34</v>
      </c>
      <c r="AN122" s="194"/>
      <c r="AO122" s="245">
        <v>0.33</v>
      </c>
      <c r="AP122" s="194"/>
      <c r="AQ122" s="245">
        <v>0.33</v>
      </c>
      <c r="AR122" s="194"/>
      <c r="AS122" s="237"/>
      <c r="AT122" s="237"/>
      <c r="AU122" s="237"/>
      <c r="AV122" s="206"/>
    </row>
    <row r="123" spans="1:55" ht="46.5" customHeight="1">
      <c r="A123" s="874"/>
      <c r="B123" s="587" t="s">
        <v>338</v>
      </c>
      <c r="C123" s="588"/>
      <c r="D123" s="285" t="s">
        <v>37</v>
      </c>
      <c r="E123" s="674" t="s">
        <v>628</v>
      </c>
      <c r="F123" s="675"/>
      <c r="G123" s="675"/>
      <c r="H123" s="675"/>
      <c r="I123" s="676"/>
      <c r="J123" s="674" t="s">
        <v>629</v>
      </c>
      <c r="K123" s="675"/>
      <c r="L123" s="675"/>
      <c r="M123" s="675"/>
      <c r="N123" s="676"/>
      <c r="O123" s="253" t="s">
        <v>554</v>
      </c>
      <c r="P123" s="197" t="s">
        <v>29</v>
      </c>
      <c r="Q123" s="196"/>
      <c r="R123" s="244">
        <v>0.34</v>
      </c>
      <c r="S123" s="194"/>
      <c r="T123" s="245">
        <v>0.33</v>
      </c>
      <c r="U123" s="194"/>
      <c r="V123" s="245">
        <v>0.33</v>
      </c>
      <c r="W123" s="194"/>
      <c r="X123" s="237"/>
      <c r="Y123" s="237"/>
      <c r="Z123" s="237"/>
      <c r="AA123" s="595"/>
      <c r="AB123" s="595"/>
      <c r="AC123" s="595"/>
      <c r="AD123" s="595"/>
      <c r="AE123" s="595"/>
      <c r="AF123" s="595"/>
      <c r="AG123" s="595"/>
      <c r="AH123" s="595"/>
      <c r="AI123" s="595"/>
      <c r="AJ123" s="595"/>
      <c r="AK123" s="596"/>
      <c r="AL123" s="200"/>
      <c r="AM123" s="244">
        <v>0.34</v>
      </c>
      <c r="AN123" s="194"/>
      <c r="AO123" s="245">
        <v>0.33</v>
      </c>
      <c r="AP123" s="194"/>
      <c r="AQ123" s="245">
        <v>0.33</v>
      </c>
      <c r="AR123" s="194"/>
      <c r="AS123" s="237"/>
      <c r="AT123" s="237"/>
      <c r="AU123" s="237"/>
      <c r="AV123" s="206"/>
    </row>
    <row r="124" spans="1:55" ht="64.5" customHeight="1">
      <c r="A124" s="874"/>
      <c r="B124" s="587"/>
      <c r="C124" s="588"/>
      <c r="D124" s="285" t="s">
        <v>41</v>
      </c>
      <c r="E124" s="674" t="s">
        <v>630</v>
      </c>
      <c r="F124" s="675"/>
      <c r="G124" s="675"/>
      <c r="H124" s="675"/>
      <c r="I124" s="676"/>
      <c r="J124" s="674" t="s">
        <v>631</v>
      </c>
      <c r="K124" s="675"/>
      <c r="L124" s="675"/>
      <c r="M124" s="675"/>
      <c r="N124" s="676"/>
      <c r="O124" s="253" t="s">
        <v>554</v>
      </c>
      <c r="P124" s="197" t="s">
        <v>29</v>
      </c>
      <c r="Q124" s="196"/>
      <c r="R124" s="244">
        <v>0.34</v>
      </c>
      <c r="S124" s="194"/>
      <c r="T124" s="245">
        <v>0.33</v>
      </c>
      <c r="U124" s="194"/>
      <c r="V124" s="245">
        <v>0.33</v>
      </c>
      <c r="W124" s="194"/>
      <c r="X124" s="238"/>
      <c r="Y124" s="238"/>
      <c r="Z124" s="238"/>
      <c r="AA124" s="595"/>
      <c r="AB124" s="595"/>
      <c r="AC124" s="595"/>
      <c r="AD124" s="595"/>
      <c r="AE124" s="595"/>
      <c r="AF124" s="595"/>
      <c r="AG124" s="595"/>
      <c r="AH124" s="595"/>
      <c r="AI124" s="595"/>
      <c r="AJ124" s="595"/>
      <c r="AK124" s="596"/>
      <c r="AL124" s="200"/>
      <c r="AM124" s="244">
        <v>0.34</v>
      </c>
      <c r="AN124" s="194"/>
      <c r="AO124" s="245">
        <v>0.33</v>
      </c>
      <c r="AP124" s="194"/>
      <c r="AQ124" s="245">
        <v>0.33</v>
      </c>
      <c r="AR124" s="194"/>
      <c r="AS124" s="238"/>
      <c r="AT124" s="238"/>
      <c r="AU124" s="238"/>
      <c r="AV124" s="206"/>
    </row>
    <row r="125" spans="1:55" ht="48" customHeight="1">
      <c r="A125" s="874"/>
      <c r="B125" s="587" t="s">
        <v>408</v>
      </c>
      <c r="C125" s="588"/>
      <c r="D125" s="285" t="s">
        <v>46</v>
      </c>
      <c r="E125" s="674" t="s">
        <v>632</v>
      </c>
      <c r="F125" s="675"/>
      <c r="G125" s="675"/>
      <c r="H125" s="675"/>
      <c r="I125" s="676"/>
      <c r="J125" s="674" t="s">
        <v>633</v>
      </c>
      <c r="K125" s="675"/>
      <c r="L125" s="675"/>
      <c r="M125" s="675"/>
      <c r="N125" s="676"/>
      <c r="O125" s="253" t="s">
        <v>554</v>
      </c>
      <c r="P125" s="197" t="s">
        <v>29</v>
      </c>
      <c r="Q125" s="196"/>
      <c r="R125" s="244">
        <v>0.34</v>
      </c>
      <c r="S125" s="194"/>
      <c r="T125" s="245">
        <v>0.33</v>
      </c>
      <c r="U125" s="194"/>
      <c r="V125" s="245">
        <v>0.33</v>
      </c>
      <c r="W125" s="194"/>
      <c r="X125" s="237"/>
      <c r="Y125" s="237"/>
      <c r="Z125" s="237"/>
      <c r="AA125" s="595"/>
      <c r="AB125" s="595"/>
      <c r="AC125" s="595"/>
      <c r="AD125" s="595"/>
      <c r="AE125" s="595"/>
      <c r="AF125" s="595"/>
      <c r="AG125" s="595"/>
      <c r="AH125" s="595"/>
      <c r="AI125" s="595"/>
      <c r="AJ125" s="595"/>
      <c r="AK125" s="596"/>
      <c r="AL125" s="200"/>
      <c r="AM125" s="244">
        <v>0.34</v>
      </c>
      <c r="AN125" s="194"/>
      <c r="AO125" s="245">
        <v>0.33</v>
      </c>
      <c r="AP125" s="194"/>
      <c r="AQ125" s="245">
        <v>0.33</v>
      </c>
      <c r="AR125" s="194"/>
      <c r="AS125" s="237"/>
      <c r="AT125" s="237"/>
      <c r="AU125" s="237"/>
      <c r="AV125" s="206"/>
    </row>
    <row r="126" spans="1:55" ht="41.25" customHeight="1">
      <c r="A126" s="874"/>
      <c r="B126" s="587"/>
      <c r="C126" s="588"/>
      <c r="D126" s="285" t="s">
        <v>49</v>
      </c>
      <c r="E126" s="674" t="s">
        <v>634</v>
      </c>
      <c r="F126" s="675"/>
      <c r="G126" s="675"/>
      <c r="H126" s="675"/>
      <c r="I126" s="676"/>
      <c r="J126" s="674" t="s">
        <v>635</v>
      </c>
      <c r="K126" s="675"/>
      <c r="L126" s="675"/>
      <c r="M126" s="675"/>
      <c r="N126" s="676"/>
      <c r="O126" s="253" t="s">
        <v>554</v>
      </c>
      <c r="P126" s="197" t="s">
        <v>325</v>
      </c>
      <c r="Q126" s="196"/>
      <c r="R126" s="565">
        <v>1</v>
      </c>
      <c r="S126" s="566"/>
      <c r="T126" s="566"/>
      <c r="U126" s="597"/>
      <c r="V126" s="597"/>
      <c r="W126" s="597"/>
      <c r="X126" s="238"/>
      <c r="Y126" s="238"/>
      <c r="Z126" s="238"/>
      <c r="AA126" s="595"/>
      <c r="AB126" s="595"/>
      <c r="AC126" s="595"/>
      <c r="AD126" s="595"/>
      <c r="AE126" s="595"/>
      <c r="AF126" s="595"/>
      <c r="AG126" s="595"/>
      <c r="AH126" s="595"/>
      <c r="AI126" s="595"/>
      <c r="AJ126" s="595"/>
      <c r="AK126" s="596"/>
      <c r="AL126" s="200"/>
      <c r="AM126" s="565">
        <v>1</v>
      </c>
      <c r="AN126" s="566"/>
      <c r="AO126" s="566"/>
      <c r="AP126" s="597"/>
      <c r="AQ126" s="597"/>
      <c r="AR126" s="597"/>
      <c r="AS126" s="238"/>
      <c r="AT126" s="238"/>
      <c r="AU126" s="238"/>
      <c r="AV126" s="206"/>
    </row>
    <row r="127" spans="1:55" ht="45" customHeight="1">
      <c r="A127" s="874"/>
      <c r="B127" s="587" t="s">
        <v>409</v>
      </c>
      <c r="C127" s="588"/>
      <c r="D127" s="285" t="s">
        <v>53</v>
      </c>
      <c r="E127" s="674" t="s">
        <v>637</v>
      </c>
      <c r="F127" s="675"/>
      <c r="G127" s="675"/>
      <c r="H127" s="675"/>
      <c r="I127" s="676"/>
      <c r="J127" s="674" t="s">
        <v>650</v>
      </c>
      <c r="K127" s="675"/>
      <c r="L127" s="675"/>
      <c r="M127" s="675"/>
      <c r="N127" s="676"/>
      <c r="O127" s="253" t="s">
        <v>554</v>
      </c>
      <c r="P127" s="197" t="s">
        <v>194</v>
      </c>
      <c r="Q127" s="196"/>
      <c r="R127" s="565">
        <v>1</v>
      </c>
      <c r="S127" s="566"/>
      <c r="T127" s="566"/>
      <c r="U127" s="597"/>
      <c r="V127" s="597"/>
      <c r="W127" s="597"/>
      <c r="X127" s="238"/>
      <c r="Y127" s="238"/>
      <c r="Z127" s="238"/>
      <c r="AA127" s="595"/>
      <c r="AB127" s="595"/>
      <c r="AC127" s="595"/>
      <c r="AD127" s="595"/>
      <c r="AE127" s="595"/>
      <c r="AF127" s="595"/>
      <c r="AG127" s="595"/>
      <c r="AH127" s="595"/>
      <c r="AI127" s="595"/>
      <c r="AJ127" s="595"/>
      <c r="AK127" s="596"/>
      <c r="AL127" s="200"/>
      <c r="AM127" s="565">
        <v>1</v>
      </c>
      <c r="AN127" s="566"/>
      <c r="AO127" s="566"/>
      <c r="AP127" s="597"/>
      <c r="AQ127" s="597"/>
      <c r="AR127" s="597"/>
      <c r="AS127" s="238"/>
      <c r="AT127" s="238"/>
      <c r="AU127" s="238"/>
      <c r="AV127" s="206"/>
    </row>
    <row r="128" spans="1:55" ht="58.5" customHeight="1">
      <c r="A128" s="874"/>
      <c r="B128" s="587"/>
      <c r="C128" s="588"/>
      <c r="D128" s="285" t="s">
        <v>202</v>
      </c>
      <c r="E128" s="674" t="s">
        <v>638</v>
      </c>
      <c r="F128" s="675"/>
      <c r="G128" s="675"/>
      <c r="H128" s="675"/>
      <c r="I128" s="676"/>
      <c r="J128" s="674" t="s">
        <v>639</v>
      </c>
      <c r="K128" s="675"/>
      <c r="L128" s="675"/>
      <c r="M128" s="675"/>
      <c r="N128" s="676"/>
      <c r="O128" s="253" t="s">
        <v>554</v>
      </c>
      <c r="P128" s="197" t="s">
        <v>29</v>
      </c>
      <c r="Q128" s="196"/>
      <c r="R128" s="244">
        <v>0.34</v>
      </c>
      <c r="S128" s="194"/>
      <c r="T128" s="245">
        <v>0.33</v>
      </c>
      <c r="U128" s="194"/>
      <c r="V128" s="245">
        <v>0.33</v>
      </c>
      <c r="W128" s="194"/>
      <c r="X128" s="237"/>
      <c r="Y128" s="237"/>
      <c r="Z128" s="237"/>
      <c r="AA128" s="595"/>
      <c r="AB128" s="595"/>
      <c r="AC128" s="595"/>
      <c r="AD128" s="595"/>
      <c r="AE128" s="595"/>
      <c r="AF128" s="595"/>
      <c r="AG128" s="595"/>
      <c r="AH128" s="595"/>
      <c r="AI128" s="595"/>
      <c r="AJ128" s="595"/>
      <c r="AK128" s="596"/>
      <c r="AL128" s="200"/>
      <c r="AM128" s="244">
        <v>0.34</v>
      </c>
      <c r="AN128" s="194"/>
      <c r="AO128" s="245">
        <v>0.33</v>
      </c>
      <c r="AP128" s="194"/>
      <c r="AQ128" s="245">
        <v>0.33</v>
      </c>
      <c r="AR128" s="194"/>
      <c r="AS128" s="237"/>
      <c r="AT128" s="237"/>
      <c r="AU128" s="237"/>
      <c r="AV128" s="206"/>
    </row>
    <row r="129" spans="1:51" ht="42" customHeight="1">
      <c r="A129" s="874"/>
      <c r="B129" s="587"/>
      <c r="C129" s="588"/>
      <c r="D129" s="285" t="s">
        <v>205</v>
      </c>
      <c r="E129" s="674" t="s">
        <v>640</v>
      </c>
      <c r="F129" s="675"/>
      <c r="G129" s="675"/>
      <c r="H129" s="675"/>
      <c r="I129" s="676"/>
      <c r="J129" s="674" t="s">
        <v>641</v>
      </c>
      <c r="K129" s="675"/>
      <c r="L129" s="675"/>
      <c r="M129" s="675"/>
      <c r="N129" s="676"/>
      <c r="O129" s="253" t="s">
        <v>554</v>
      </c>
      <c r="P129" s="197" t="s">
        <v>29</v>
      </c>
      <c r="Q129" s="196"/>
      <c r="R129" s="244">
        <v>0.34</v>
      </c>
      <c r="S129" s="194"/>
      <c r="T129" s="245">
        <v>0.33</v>
      </c>
      <c r="U129" s="194"/>
      <c r="V129" s="245">
        <v>0.33</v>
      </c>
      <c r="W129" s="194"/>
      <c r="X129" s="237"/>
      <c r="Y129" s="237"/>
      <c r="Z129" s="237"/>
      <c r="AA129" s="595"/>
      <c r="AB129" s="595"/>
      <c r="AC129" s="595"/>
      <c r="AD129" s="595"/>
      <c r="AE129" s="595"/>
      <c r="AF129" s="595"/>
      <c r="AG129" s="595"/>
      <c r="AH129" s="595"/>
      <c r="AI129" s="595"/>
      <c r="AJ129" s="595"/>
      <c r="AK129" s="596"/>
      <c r="AL129" s="200"/>
      <c r="AM129" s="244">
        <v>0.34</v>
      </c>
      <c r="AN129" s="194"/>
      <c r="AO129" s="245">
        <v>0.33</v>
      </c>
      <c r="AP129" s="194"/>
      <c r="AQ129" s="245">
        <v>0.33</v>
      </c>
      <c r="AR129" s="194"/>
      <c r="AS129" s="237"/>
      <c r="AT129" s="237"/>
      <c r="AU129" s="237"/>
      <c r="AV129" s="206"/>
    </row>
    <row r="130" spans="1:51" ht="57" customHeight="1">
      <c r="A130" s="874"/>
      <c r="B130" s="587"/>
      <c r="C130" s="588"/>
      <c r="D130" s="285" t="s">
        <v>208</v>
      </c>
      <c r="E130" s="674" t="s">
        <v>642</v>
      </c>
      <c r="F130" s="675"/>
      <c r="G130" s="675"/>
      <c r="H130" s="675"/>
      <c r="I130" s="676"/>
      <c r="J130" s="674" t="s">
        <v>643</v>
      </c>
      <c r="K130" s="675"/>
      <c r="L130" s="675"/>
      <c r="M130" s="675"/>
      <c r="N130" s="676"/>
      <c r="O130" s="253" t="s">
        <v>554</v>
      </c>
      <c r="P130" s="197" t="s">
        <v>29</v>
      </c>
      <c r="Q130" s="196"/>
      <c r="R130" s="244">
        <v>0.34</v>
      </c>
      <c r="S130" s="194"/>
      <c r="T130" s="245">
        <v>0.33</v>
      </c>
      <c r="U130" s="194"/>
      <c r="V130" s="245">
        <v>0.33</v>
      </c>
      <c r="W130" s="194"/>
      <c r="X130" s="238"/>
      <c r="Y130" s="238"/>
      <c r="Z130" s="238"/>
      <c r="AA130" s="595"/>
      <c r="AB130" s="595"/>
      <c r="AC130" s="595"/>
      <c r="AD130" s="595"/>
      <c r="AE130" s="595"/>
      <c r="AF130" s="595"/>
      <c r="AG130" s="595"/>
      <c r="AH130" s="595"/>
      <c r="AI130" s="595"/>
      <c r="AJ130" s="595"/>
      <c r="AK130" s="596"/>
      <c r="AL130" s="200"/>
      <c r="AM130" s="244">
        <v>0.34</v>
      </c>
      <c r="AN130" s="194"/>
      <c r="AO130" s="245">
        <v>0.33</v>
      </c>
      <c r="AP130" s="194"/>
      <c r="AQ130" s="245">
        <v>0.33</v>
      </c>
      <c r="AR130" s="194"/>
      <c r="AS130" s="238"/>
      <c r="AT130" s="238"/>
      <c r="AU130" s="238"/>
      <c r="AV130" s="206"/>
    </row>
    <row r="131" spans="1:51" ht="54" customHeight="1">
      <c r="A131" s="874"/>
      <c r="B131" s="587"/>
      <c r="C131" s="588"/>
      <c r="D131" s="285" t="s">
        <v>335</v>
      </c>
      <c r="E131" s="674" t="s">
        <v>644</v>
      </c>
      <c r="F131" s="675"/>
      <c r="G131" s="675"/>
      <c r="H131" s="675"/>
      <c r="I131" s="676"/>
      <c r="J131" s="674" t="s">
        <v>645</v>
      </c>
      <c r="K131" s="675"/>
      <c r="L131" s="675"/>
      <c r="M131" s="675"/>
      <c r="N131" s="676"/>
      <c r="O131" s="253" t="s">
        <v>554</v>
      </c>
      <c r="P131" s="197" t="s">
        <v>194</v>
      </c>
      <c r="Q131" s="196"/>
      <c r="R131" s="565">
        <v>1</v>
      </c>
      <c r="S131" s="566"/>
      <c r="T131" s="566"/>
      <c r="U131" s="597"/>
      <c r="V131" s="597"/>
      <c r="W131" s="597"/>
      <c r="X131" s="238"/>
      <c r="Y131" s="238"/>
      <c r="Z131" s="238"/>
      <c r="AA131" s="595"/>
      <c r="AB131" s="595"/>
      <c r="AC131" s="595"/>
      <c r="AD131" s="595"/>
      <c r="AE131" s="595"/>
      <c r="AF131" s="595"/>
      <c r="AG131" s="595"/>
      <c r="AH131" s="595"/>
      <c r="AI131" s="595"/>
      <c r="AJ131" s="595"/>
      <c r="AK131" s="596"/>
      <c r="AL131" s="200"/>
      <c r="AM131" s="565">
        <v>1</v>
      </c>
      <c r="AN131" s="566"/>
      <c r="AO131" s="566"/>
      <c r="AP131" s="597"/>
      <c r="AQ131" s="597"/>
      <c r="AR131" s="597"/>
      <c r="AS131" s="238"/>
      <c r="AT131" s="238"/>
      <c r="AU131" s="238"/>
      <c r="AV131" s="206"/>
    </row>
    <row r="132" spans="1:51" ht="42" customHeight="1">
      <c r="A132" s="874"/>
      <c r="B132" s="587"/>
      <c r="C132" s="588"/>
      <c r="D132" s="285" t="s">
        <v>636</v>
      </c>
      <c r="E132" s="674" t="s">
        <v>646</v>
      </c>
      <c r="F132" s="675"/>
      <c r="G132" s="675"/>
      <c r="H132" s="675"/>
      <c r="I132" s="676"/>
      <c r="J132" s="674" t="s">
        <v>647</v>
      </c>
      <c r="K132" s="675"/>
      <c r="L132" s="675"/>
      <c r="M132" s="675"/>
      <c r="N132" s="676"/>
      <c r="O132" s="253" t="s">
        <v>554</v>
      </c>
      <c r="P132" s="197" t="s">
        <v>194</v>
      </c>
      <c r="Q132" s="196"/>
      <c r="R132" s="565">
        <v>1</v>
      </c>
      <c r="S132" s="566"/>
      <c r="T132" s="566"/>
      <c r="U132" s="597"/>
      <c r="V132" s="597"/>
      <c r="W132" s="597"/>
      <c r="X132" s="237"/>
      <c r="Y132" s="237"/>
      <c r="Z132" s="237"/>
      <c r="AA132" s="595"/>
      <c r="AB132" s="595"/>
      <c r="AC132" s="595"/>
      <c r="AD132" s="595"/>
      <c r="AE132" s="595"/>
      <c r="AF132" s="595"/>
      <c r="AG132" s="595"/>
      <c r="AH132" s="595"/>
      <c r="AI132" s="595"/>
      <c r="AJ132" s="595"/>
      <c r="AK132" s="596"/>
      <c r="AL132" s="200"/>
      <c r="AM132" s="565">
        <v>1</v>
      </c>
      <c r="AN132" s="566"/>
      <c r="AO132" s="566"/>
      <c r="AP132" s="597"/>
      <c r="AQ132" s="597"/>
      <c r="AR132" s="597"/>
      <c r="AS132" s="237"/>
      <c r="AT132" s="237"/>
      <c r="AU132" s="237"/>
      <c r="AV132" s="206"/>
    </row>
    <row r="133" spans="1:51" ht="83.25" customHeight="1" thickBot="1">
      <c r="A133" s="874"/>
      <c r="B133" s="589" t="s">
        <v>459</v>
      </c>
      <c r="C133" s="590"/>
      <c r="D133" s="286" t="s">
        <v>450</v>
      </c>
      <c r="E133" s="625" t="s">
        <v>648</v>
      </c>
      <c r="F133" s="626"/>
      <c r="G133" s="626"/>
      <c r="H133" s="626"/>
      <c r="I133" s="627"/>
      <c r="J133" s="625" t="s">
        <v>649</v>
      </c>
      <c r="K133" s="626"/>
      <c r="L133" s="626"/>
      <c r="M133" s="626"/>
      <c r="N133" s="627"/>
      <c r="O133" s="254" t="s">
        <v>56</v>
      </c>
      <c r="P133" s="205" t="s">
        <v>29</v>
      </c>
      <c r="Q133" s="196"/>
      <c r="R133" s="250">
        <v>0.34</v>
      </c>
      <c r="S133" s="255"/>
      <c r="T133" s="251">
        <v>0.33</v>
      </c>
      <c r="U133" s="255"/>
      <c r="V133" s="251">
        <v>0.33</v>
      </c>
      <c r="W133" s="255"/>
      <c r="X133" s="239"/>
      <c r="Y133" s="239"/>
      <c r="Z133" s="239"/>
      <c r="AA133" s="607"/>
      <c r="AB133" s="607"/>
      <c r="AC133" s="607"/>
      <c r="AD133" s="607"/>
      <c r="AE133" s="607"/>
      <c r="AF133" s="607"/>
      <c r="AG133" s="607"/>
      <c r="AH133" s="607"/>
      <c r="AI133" s="607"/>
      <c r="AJ133" s="607"/>
      <c r="AK133" s="608"/>
      <c r="AL133" s="200"/>
      <c r="AM133" s="250">
        <v>0.34</v>
      </c>
      <c r="AN133" s="255"/>
      <c r="AO133" s="251">
        <v>0.33</v>
      </c>
      <c r="AP133" s="255"/>
      <c r="AQ133" s="251">
        <v>0.33</v>
      </c>
      <c r="AR133" s="255"/>
      <c r="AS133" s="239"/>
      <c r="AT133" s="239"/>
      <c r="AU133" s="239"/>
      <c r="AV133" s="207"/>
    </row>
    <row r="134" spans="1:51" ht="15" customHeight="1" thickBot="1">
      <c r="A134" s="874"/>
      <c r="B134" s="216"/>
      <c r="AA134" s="93"/>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row>
    <row r="135" spans="1:51" ht="111" customHeight="1" thickBot="1">
      <c r="A135" s="874"/>
      <c r="B135" s="698">
        <v>4</v>
      </c>
      <c r="C135" s="699"/>
      <c r="D135" s="746" t="s">
        <v>332</v>
      </c>
      <c r="E135" s="746"/>
      <c r="F135" s="746"/>
      <c r="G135" s="746"/>
      <c r="H135" s="746"/>
      <c r="I135" s="746"/>
      <c r="J135" s="746"/>
      <c r="K135" s="746"/>
      <c r="L135" s="746"/>
      <c r="M135" s="746"/>
      <c r="N135" s="746"/>
      <c r="O135" s="746"/>
      <c r="P135" s="747"/>
      <c r="Q135" s="91"/>
      <c r="R135" s="634" t="s">
        <v>267</v>
      </c>
      <c r="S135" s="635"/>
      <c r="T135" s="635"/>
      <c r="U135" s="635"/>
      <c r="V135" s="635"/>
      <c r="W135" s="635"/>
      <c r="X135" s="635"/>
      <c r="Y135" s="635"/>
      <c r="Z135" s="635"/>
      <c r="AA135" s="635"/>
      <c r="AB135" s="635"/>
      <c r="AC135" s="635"/>
      <c r="AD135" s="635"/>
      <c r="AE135" s="635"/>
      <c r="AF135" s="635"/>
      <c r="AG135" s="635"/>
      <c r="AH135" s="635"/>
      <c r="AI135" s="635"/>
      <c r="AJ135" s="635"/>
      <c r="AK135" s="636"/>
      <c r="AL135" s="95"/>
      <c r="AM135" s="95"/>
      <c r="AN135" s="91"/>
      <c r="AO135" s="95"/>
      <c r="AP135" s="95"/>
      <c r="AQ135" s="95"/>
      <c r="AR135" s="95"/>
      <c r="AS135" s="95"/>
      <c r="AT135" s="95"/>
      <c r="AU135" s="95"/>
      <c r="AV135" s="90"/>
      <c r="AW135" s="90"/>
      <c r="AX135" s="90"/>
    </row>
    <row r="136" spans="1:51" ht="32.25" customHeight="1">
      <c r="A136" s="874"/>
      <c r="B136" s="750" t="s">
        <v>315</v>
      </c>
      <c r="C136" s="751"/>
      <c r="D136" s="639" t="s">
        <v>796</v>
      </c>
      <c r="E136" s="639"/>
      <c r="F136" s="639"/>
      <c r="G136" s="639"/>
      <c r="H136" s="639"/>
      <c r="I136" s="639"/>
      <c r="J136" s="639"/>
      <c r="K136" s="639"/>
      <c r="L136" s="639"/>
      <c r="M136" s="639"/>
      <c r="N136" s="639"/>
      <c r="O136" s="639"/>
      <c r="P136" s="640"/>
      <c r="Q136" s="91"/>
      <c r="R136" s="641" t="s">
        <v>462</v>
      </c>
      <c r="S136" s="702"/>
      <c r="T136" s="702"/>
      <c r="U136" s="702"/>
      <c r="V136" s="643"/>
      <c r="W136" s="925" t="s">
        <v>287</v>
      </c>
      <c r="X136" s="925"/>
      <c r="Y136" s="925"/>
      <c r="Z136" s="925"/>
      <c r="AA136" s="925"/>
      <c r="AB136" s="214" t="s">
        <v>285</v>
      </c>
      <c r="AC136" s="930" t="s">
        <v>288</v>
      </c>
      <c r="AD136" s="930"/>
      <c r="AE136" s="930"/>
      <c r="AF136" s="930"/>
      <c r="AG136" s="930"/>
      <c r="AH136" s="930"/>
      <c r="AI136" s="930"/>
      <c r="AJ136" s="930"/>
      <c r="AK136" s="931"/>
      <c r="AL136" s="192"/>
      <c r="AM136" s="91"/>
      <c r="AN136" s="91"/>
      <c r="AO136" s="95"/>
      <c r="AP136" s="95"/>
      <c r="AQ136" s="95"/>
      <c r="AR136" s="95"/>
      <c r="AS136" s="95"/>
      <c r="AT136" s="95"/>
      <c r="AU136" s="95"/>
      <c r="AV136" s="90"/>
      <c r="AW136" s="90"/>
      <c r="AX136" s="90"/>
    </row>
    <row r="137" spans="1:51" ht="32.25" customHeight="1">
      <c r="A137" s="874"/>
      <c r="B137" s="750" t="s">
        <v>328</v>
      </c>
      <c r="C137" s="751"/>
      <c r="D137" s="591" t="s">
        <v>312</v>
      </c>
      <c r="E137" s="591"/>
      <c r="F137" s="591"/>
      <c r="G137" s="591"/>
      <c r="H137" s="591"/>
      <c r="I137" s="591"/>
      <c r="J137" s="591"/>
      <c r="K137" s="591"/>
      <c r="L137" s="591"/>
      <c r="M137" s="591"/>
      <c r="N137" s="591"/>
      <c r="O137" s="591"/>
      <c r="P137" s="654"/>
      <c r="Q137" s="91"/>
      <c r="R137" s="641"/>
      <c r="S137" s="702"/>
      <c r="T137" s="702"/>
      <c r="U137" s="702"/>
      <c r="V137" s="643"/>
      <c r="W137" s="926" t="s">
        <v>284</v>
      </c>
      <c r="X137" s="926"/>
      <c r="Y137" s="926"/>
      <c r="Z137" s="926"/>
      <c r="AA137" s="926"/>
      <c r="AB137" s="215" t="s">
        <v>285</v>
      </c>
      <c r="AC137" s="723" t="s">
        <v>286</v>
      </c>
      <c r="AD137" s="723"/>
      <c r="AE137" s="723"/>
      <c r="AF137" s="723"/>
      <c r="AG137" s="723"/>
      <c r="AH137" s="723"/>
      <c r="AI137" s="723"/>
      <c r="AJ137" s="723"/>
      <c r="AK137" s="724"/>
      <c r="AL137" s="192"/>
      <c r="AM137" s="91"/>
      <c r="AN137" s="91"/>
      <c r="AO137" s="95"/>
      <c r="AP137" s="95"/>
      <c r="AQ137" s="95"/>
      <c r="AR137" s="95"/>
      <c r="AS137" s="95"/>
      <c r="AT137" s="95"/>
      <c r="AU137" s="95"/>
      <c r="AV137" s="90"/>
      <c r="AW137" s="90"/>
      <c r="AX137" s="90"/>
    </row>
    <row r="138" spans="1:51" ht="32.25" customHeight="1">
      <c r="A138" s="874"/>
      <c r="B138" s="861" t="s">
        <v>7</v>
      </c>
      <c r="C138" s="862"/>
      <c r="D138" s="865" t="s">
        <v>333</v>
      </c>
      <c r="E138" s="866"/>
      <c r="F138" s="866"/>
      <c r="G138" s="866"/>
      <c r="H138" s="866"/>
      <c r="I138" s="866"/>
      <c r="J138" s="866"/>
      <c r="K138" s="866"/>
      <c r="L138" s="866"/>
      <c r="M138" s="866"/>
      <c r="N138" s="866"/>
      <c r="O138" s="866"/>
      <c r="P138" s="867"/>
      <c r="Q138" s="91"/>
      <c r="R138" s="641"/>
      <c r="S138" s="702"/>
      <c r="T138" s="702"/>
      <c r="U138" s="702"/>
      <c r="V138" s="643"/>
      <c r="W138" s="927" t="s">
        <v>351</v>
      </c>
      <c r="X138" s="927"/>
      <c r="Y138" s="927"/>
      <c r="Z138" s="927"/>
      <c r="AA138" s="927"/>
      <c r="AB138" s="215" t="s">
        <v>282</v>
      </c>
      <c r="AC138" s="932" t="s">
        <v>283</v>
      </c>
      <c r="AD138" s="932"/>
      <c r="AE138" s="932"/>
      <c r="AF138" s="932"/>
      <c r="AG138" s="932"/>
      <c r="AH138" s="932"/>
      <c r="AI138" s="932"/>
      <c r="AJ138" s="932"/>
      <c r="AK138" s="933"/>
      <c r="AL138" s="193"/>
      <c r="AM138" s="91"/>
      <c r="AN138" s="91"/>
      <c r="AO138" s="96"/>
      <c r="AP138" s="96"/>
      <c r="AQ138" s="96"/>
      <c r="AR138" s="96"/>
      <c r="AS138" s="96"/>
      <c r="AT138" s="96"/>
      <c r="AU138" s="96"/>
      <c r="AV138" s="90"/>
      <c r="AW138" s="90"/>
      <c r="AX138" s="90"/>
    </row>
    <row r="139" spans="1:51" ht="32.25" customHeight="1">
      <c r="A139" s="874"/>
      <c r="B139" s="863"/>
      <c r="C139" s="864"/>
      <c r="D139" s="868"/>
      <c r="E139" s="869"/>
      <c r="F139" s="869"/>
      <c r="G139" s="869"/>
      <c r="H139" s="869"/>
      <c r="I139" s="869"/>
      <c r="J139" s="869"/>
      <c r="K139" s="869"/>
      <c r="L139" s="869"/>
      <c r="M139" s="869"/>
      <c r="N139" s="869"/>
      <c r="O139" s="869"/>
      <c r="P139" s="870"/>
      <c r="Q139" s="94"/>
      <c r="R139" s="641"/>
      <c r="S139" s="702"/>
      <c r="T139" s="702"/>
      <c r="U139" s="702"/>
      <c r="V139" s="643"/>
      <c r="W139" s="928" t="s">
        <v>352</v>
      </c>
      <c r="X139" s="929"/>
      <c r="Y139" s="929"/>
      <c r="Z139" s="929"/>
      <c r="AA139" s="929"/>
      <c r="AB139" s="215" t="s">
        <v>285</v>
      </c>
      <c r="AC139" s="663" t="s">
        <v>354</v>
      </c>
      <c r="AD139" s="663"/>
      <c r="AE139" s="663"/>
      <c r="AF139" s="663"/>
      <c r="AG139" s="663"/>
      <c r="AH139" s="663"/>
      <c r="AI139" s="663"/>
      <c r="AJ139" s="663"/>
      <c r="AK139" s="664"/>
      <c r="AL139" s="193"/>
    </row>
    <row r="140" spans="1:51" ht="32.25" customHeight="1">
      <c r="A140" s="874"/>
      <c r="B140" s="742" t="s">
        <v>159</v>
      </c>
      <c r="C140" s="743"/>
      <c r="D140" s="736" t="s">
        <v>656</v>
      </c>
      <c r="E140" s="737"/>
      <c r="F140" s="737"/>
      <c r="G140" s="737"/>
      <c r="H140" s="737"/>
      <c r="I140" s="737"/>
      <c r="J140" s="737"/>
      <c r="K140" s="737"/>
      <c r="L140" s="737"/>
      <c r="M140" s="737"/>
      <c r="N140" s="737"/>
      <c r="O140" s="737"/>
      <c r="P140" s="738"/>
      <c r="Q140" s="665"/>
      <c r="R140" s="641"/>
      <c r="S140" s="702"/>
      <c r="T140" s="702"/>
      <c r="U140" s="702"/>
      <c r="V140" s="643"/>
      <c r="W140" s="722" t="s">
        <v>353</v>
      </c>
      <c r="X140" s="722"/>
      <c r="Y140" s="722"/>
      <c r="Z140" s="722"/>
      <c r="AA140" s="722"/>
      <c r="AB140" s="215" t="s">
        <v>285</v>
      </c>
      <c r="AC140" s="723" t="s">
        <v>355</v>
      </c>
      <c r="AD140" s="723"/>
      <c r="AE140" s="723"/>
      <c r="AF140" s="723"/>
      <c r="AG140" s="723"/>
      <c r="AH140" s="723"/>
      <c r="AI140" s="723"/>
      <c r="AJ140" s="723"/>
      <c r="AK140" s="724"/>
      <c r="AL140" s="191"/>
      <c r="AM140" s="90"/>
      <c r="AN140" s="90"/>
      <c r="AO140" s="90"/>
      <c r="AP140" s="90"/>
      <c r="AQ140" s="90"/>
      <c r="AR140" s="90"/>
      <c r="AS140" s="90"/>
      <c r="AT140" s="90"/>
      <c r="AU140" s="90"/>
      <c r="AV140" s="90"/>
      <c r="AW140" s="90"/>
      <c r="AX140" s="90"/>
      <c r="AY140" s="90"/>
    </row>
    <row r="141" spans="1:51" ht="32.25" customHeight="1">
      <c r="A141" s="874"/>
      <c r="B141" s="744"/>
      <c r="C141" s="745"/>
      <c r="D141" s="858"/>
      <c r="E141" s="859"/>
      <c r="F141" s="859"/>
      <c r="G141" s="859"/>
      <c r="H141" s="859"/>
      <c r="I141" s="859"/>
      <c r="J141" s="859"/>
      <c r="K141" s="859"/>
      <c r="L141" s="859"/>
      <c r="M141" s="859"/>
      <c r="N141" s="859"/>
      <c r="O141" s="859"/>
      <c r="P141" s="860"/>
      <c r="Q141" s="665"/>
      <c r="R141" s="641"/>
      <c r="S141" s="702"/>
      <c r="T141" s="702"/>
      <c r="U141" s="702"/>
      <c r="V141" s="643"/>
      <c r="W141" s="733" t="s">
        <v>356</v>
      </c>
      <c r="X141" s="734"/>
      <c r="Y141" s="734"/>
      <c r="Z141" s="734"/>
      <c r="AA141" s="735"/>
      <c r="AB141" s="215" t="s">
        <v>285</v>
      </c>
      <c r="AC141" s="730" t="s">
        <v>357</v>
      </c>
      <c r="AD141" s="731"/>
      <c r="AE141" s="731"/>
      <c r="AF141" s="731"/>
      <c r="AG141" s="731"/>
      <c r="AH141" s="731"/>
      <c r="AI141" s="731"/>
      <c r="AJ141" s="731"/>
      <c r="AK141" s="732"/>
      <c r="AL141" s="191"/>
      <c r="AM141" s="90"/>
      <c r="AN141" s="90"/>
      <c r="AO141" s="90"/>
      <c r="AP141" s="90"/>
      <c r="AQ141" s="90"/>
      <c r="AR141" s="90"/>
      <c r="AS141" s="90"/>
      <c r="AT141" s="90"/>
      <c r="AU141" s="90"/>
      <c r="AV141" s="90"/>
      <c r="AW141" s="90"/>
      <c r="AX141" s="90"/>
      <c r="AY141" s="90"/>
    </row>
    <row r="142" spans="1:51" ht="32.25" customHeight="1">
      <c r="A142" s="874"/>
      <c r="B142" s="717" t="s">
        <v>327</v>
      </c>
      <c r="C142" s="718"/>
      <c r="D142" s="663" t="s">
        <v>350</v>
      </c>
      <c r="E142" s="663"/>
      <c r="F142" s="663"/>
      <c r="G142" s="663"/>
      <c r="H142" s="663"/>
      <c r="I142" s="663"/>
      <c r="J142" s="663"/>
      <c r="K142" s="663"/>
      <c r="L142" s="663"/>
      <c r="M142" s="663"/>
      <c r="N142" s="663"/>
      <c r="O142" s="663"/>
      <c r="P142" s="664"/>
      <c r="Q142" s="665"/>
      <c r="R142" s="641"/>
      <c r="S142" s="702"/>
      <c r="T142" s="702"/>
      <c r="U142" s="702"/>
      <c r="V142" s="643"/>
      <c r="W142" s="733" t="s">
        <v>358</v>
      </c>
      <c r="X142" s="734"/>
      <c r="Y142" s="734"/>
      <c r="Z142" s="734"/>
      <c r="AA142" s="735"/>
      <c r="AB142" s="209" t="s">
        <v>687</v>
      </c>
      <c r="AC142" s="730" t="s">
        <v>359</v>
      </c>
      <c r="AD142" s="731"/>
      <c r="AE142" s="731"/>
      <c r="AF142" s="731"/>
      <c r="AG142" s="731"/>
      <c r="AH142" s="731"/>
      <c r="AI142" s="731"/>
      <c r="AJ142" s="731"/>
      <c r="AK142" s="732"/>
      <c r="AL142" s="191"/>
      <c r="AM142" s="90"/>
      <c r="AN142" s="90"/>
      <c r="AO142" s="90"/>
      <c r="AP142" s="90"/>
      <c r="AQ142" s="90"/>
      <c r="AR142" s="90"/>
      <c r="AS142" s="90"/>
      <c r="AT142" s="90"/>
      <c r="AU142" s="90"/>
      <c r="AV142" s="90"/>
      <c r="AW142" s="90"/>
      <c r="AX142" s="90"/>
      <c r="AY142" s="90"/>
    </row>
    <row r="143" spans="1:51" ht="32.25" customHeight="1">
      <c r="A143" s="874"/>
      <c r="B143" s="742" t="s">
        <v>463</v>
      </c>
      <c r="C143" s="743"/>
      <c r="D143" s="736" t="s">
        <v>329</v>
      </c>
      <c r="E143" s="737"/>
      <c r="F143" s="737"/>
      <c r="G143" s="737"/>
      <c r="H143" s="737"/>
      <c r="I143" s="737"/>
      <c r="J143" s="737"/>
      <c r="K143" s="737"/>
      <c r="L143" s="737"/>
      <c r="M143" s="737"/>
      <c r="N143" s="737"/>
      <c r="O143" s="737"/>
      <c r="P143" s="738"/>
      <c r="Q143" s="665"/>
      <c r="R143" s="641"/>
      <c r="S143" s="702"/>
      <c r="T143" s="702"/>
      <c r="U143" s="702"/>
      <c r="V143" s="643"/>
      <c r="W143" s="733" t="s">
        <v>360</v>
      </c>
      <c r="X143" s="734"/>
      <c r="Y143" s="734"/>
      <c r="Z143" s="734"/>
      <c r="AA143" s="735"/>
      <c r="AB143" s="209" t="s">
        <v>285</v>
      </c>
      <c r="AC143" s="730" t="s">
        <v>361</v>
      </c>
      <c r="AD143" s="731"/>
      <c r="AE143" s="731"/>
      <c r="AF143" s="731"/>
      <c r="AG143" s="731"/>
      <c r="AH143" s="731"/>
      <c r="AI143" s="731"/>
      <c r="AJ143" s="731"/>
      <c r="AK143" s="732"/>
      <c r="AL143" s="191"/>
      <c r="AM143" s="90"/>
      <c r="AN143" s="90"/>
      <c r="AO143" s="90"/>
      <c r="AP143" s="90"/>
      <c r="AQ143" s="90"/>
      <c r="AR143" s="90"/>
      <c r="AS143" s="90"/>
      <c r="AT143" s="90"/>
      <c r="AU143" s="90"/>
      <c r="AV143" s="90"/>
      <c r="AW143" s="90"/>
      <c r="AX143" s="90"/>
      <c r="AY143" s="90"/>
    </row>
    <row r="144" spans="1:51" ht="32.25" customHeight="1" thickBot="1">
      <c r="A144" s="874"/>
      <c r="B144" s="748"/>
      <c r="C144" s="749"/>
      <c r="D144" s="739"/>
      <c r="E144" s="740"/>
      <c r="F144" s="740"/>
      <c r="G144" s="740"/>
      <c r="H144" s="740"/>
      <c r="I144" s="740"/>
      <c r="J144" s="740"/>
      <c r="K144" s="740"/>
      <c r="L144" s="740"/>
      <c r="M144" s="740"/>
      <c r="N144" s="740"/>
      <c r="O144" s="740"/>
      <c r="P144" s="741"/>
      <c r="Q144" s="665"/>
      <c r="R144" s="644"/>
      <c r="S144" s="645"/>
      <c r="T144" s="645"/>
      <c r="U144" s="645"/>
      <c r="V144" s="646"/>
      <c r="W144" s="725" t="s">
        <v>362</v>
      </c>
      <c r="X144" s="726"/>
      <c r="Y144" s="726"/>
      <c r="Z144" s="726"/>
      <c r="AA144" s="727"/>
      <c r="AB144" s="208" t="s">
        <v>285</v>
      </c>
      <c r="AC144" s="728" t="s">
        <v>363</v>
      </c>
      <c r="AD144" s="728"/>
      <c r="AE144" s="728"/>
      <c r="AF144" s="728"/>
      <c r="AG144" s="728"/>
      <c r="AH144" s="728"/>
      <c r="AI144" s="728"/>
      <c r="AJ144" s="728"/>
      <c r="AK144" s="729"/>
      <c r="AL144" s="191"/>
      <c r="AM144" s="90"/>
      <c r="AN144" s="90"/>
      <c r="AO144" s="90"/>
      <c r="AP144" s="90"/>
      <c r="AQ144" s="90"/>
      <c r="AR144" s="90"/>
      <c r="AS144" s="90"/>
      <c r="AT144" s="90"/>
      <c r="AU144" s="90"/>
      <c r="AV144" s="90"/>
      <c r="AW144" s="90"/>
    </row>
    <row r="145" spans="1:50" ht="9" customHeight="1" thickBot="1">
      <c r="A145" s="874"/>
      <c r="B145" s="188"/>
      <c r="C145" s="598"/>
      <c r="D145" s="598"/>
      <c r="E145" s="598"/>
      <c r="F145" s="598"/>
      <c r="G145" s="598"/>
      <c r="H145" s="598"/>
      <c r="I145" s="598"/>
      <c r="J145" s="598"/>
      <c r="K145" s="598"/>
      <c r="L145" s="598"/>
      <c r="M145" s="598"/>
      <c r="N145" s="598"/>
      <c r="O145" s="598"/>
      <c r="P145" s="598"/>
      <c r="Q145" s="88"/>
      <c r="R145" s="88"/>
      <c r="S145" s="88"/>
      <c r="T145" s="88"/>
      <c r="U145" s="88"/>
      <c r="V145" s="88"/>
      <c r="W145" s="88"/>
      <c r="X145" s="88"/>
      <c r="Y145" s="88"/>
      <c r="Z145" s="88"/>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row>
    <row r="146" spans="1:50" ht="54" customHeight="1">
      <c r="A146" s="874"/>
      <c r="B146" s="599" t="s">
        <v>324</v>
      </c>
      <c r="C146" s="600"/>
      <c r="D146" s="612" t="s">
        <v>443</v>
      </c>
      <c r="E146" s="614" t="s">
        <v>20</v>
      </c>
      <c r="F146" s="614"/>
      <c r="G146" s="614"/>
      <c r="H146" s="614"/>
      <c r="I146" s="614"/>
      <c r="J146" s="614" t="s">
        <v>21</v>
      </c>
      <c r="K146" s="614"/>
      <c r="L146" s="614"/>
      <c r="M146" s="614"/>
      <c r="N146" s="614"/>
      <c r="O146" s="600" t="s">
        <v>348</v>
      </c>
      <c r="P146" s="616" t="s">
        <v>318</v>
      </c>
      <c r="Q146" s="618"/>
      <c r="R146" s="599" t="s">
        <v>345</v>
      </c>
      <c r="S146" s="600"/>
      <c r="T146" s="600"/>
      <c r="U146" s="600"/>
      <c r="V146" s="600"/>
      <c r="W146" s="600"/>
      <c r="X146" s="600"/>
      <c r="Y146" s="600"/>
      <c r="Z146" s="600"/>
      <c r="AA146" s="619" t="s">
        <v>321</v>
      </c>
      <c r="AB146" s="619"/>
      <c r="AC146" s="619"/>
      <c r="AD146" s="619"/>
      <c r="AE146" s="619"/>
      <c r="AF146" s="619"/>
      <c r="AG146" s="619"/>
      <c r="AH146" s="619"/>
      <c r="AI146" s="619"/>
      <c r="AJ146" s="619"/>
      <c r="AK146" s="620"/>
      <c r="AL146" s="198"/>
      <c r="AM146" s="599" t="s">
        <v>346</v>
      </c>
      <c r="AN146" s="600"/>
      <c r="AO146" s="600"/>
      <c r="AP146" s="600"/>
      <c r="AQ146" s="600"/>
      <c r="AR146" s="600"/>
      <c r="AS146" s="600"/>
      <c r="AT146" s="600"/>
      <c r="AU146" s="600"/>
      <c r="AV146" s="212" t="s">
        <v>322</v>
      </c>
    </row>
    <row r="147" spans="1:50" ht="47.25" customHeight="1">
      <c r="A147" s="874"/>
      <c r="B147" s="601"/>
      <c r="C147" s="602"/>
      <c r="D147" s="613"/>
      <c r="E147" s="615"/>
      <c r="F147" s="615"/>
      <c r="G147" s="615"/>
      <c r="H147" s="615"/>
      <c r="I147" s="615"/>
      <c r="J147" s="615"/>
      <c r="K147" s="615"/>
      <c r="L147" s="615"/>
      <c r="M147" s="615"/>
      <c r="N147" s="615"/>
      <c r="O147" s="602"/>
      <c r="P147" s="617"/>
      <c r="Q147" s="618"/>
      <c r="R147" s="621" t="s">
        <v>299</v>
      </c>
      <c r="S147" s="622"/>
      <c r="T147" s="622"/>
      <c r="U147" s="622"/>
      <c r="V147" s="622"/>
      <c r="W147" s="622"/>
      <c r="X147" s="623" t="s">
        <v>349</v>
      </c>
      <c r="Y147" s="623"/>
      <c r="Z147" s="623"/>
      <c r="AA147" s="624" t="s">
        <v>296</v>
      </c>
      <c r="AB147" s="624"/>
      <c r="AC147" s="624" t="s">
        <v>297</v>
      </c>
      <c r="AD147" s="624"/>
      <c r="AE147" s="624"/>
      <c r="AF147" s="624"/>
      <c r="AG147" s="624" t="s">
        <v>298</v>
      </c>
      <c r="AH147" s="624"/>
      <c r="AI147" s="624"/>
      <c r="AJ147" s="624"/>
      <c r="AK147" s="609"/>
      <c r="AL147" s="199"/>
      <c r="AM147" s="621" t="s">
        <v>299</v>
      </c>
      <c r="AN147" s="622"/>
      <c r="AO147" s="622"/>
      <c r="AP147" s="622"/>
      <c r="AQ147" s="622"/>
      <c r="AR147" s="622"/>
      <c r="AS147" s="623" t="s">
        <v>349</v>
      </c>
      <c r="AT147" s="623"/>
      <c r="AU147" s="623"/>
      <c r="AV147" s="609" t="s">
        <v>323</v>
      </c>
    </row>
    <row r="148" spans="1:50" ht="25.5" customHeight="1">
      <c r="A148" s="874"/>
      <c r="B148" s="601"/>
      <c r="C148" s="602"/>
      <c r="D148" s="613"/>
      <c r="E148" s="615"/>
      <c r="F148" s="615"/>
      <c r="G148" s="615"/>
      <c r="H148" s="615"/>
      <c r="I148" s="615"/>
      <c r="J148" s="615"/>
      <c r="K148" s="615"/>
      <c r="L148" s="615"/>
      <c r="M148" s="615"/>
      <c r="N148" s="615"/>
      <c r="O148" s="602"/>
      <c r="P148" s="617"/>
      <c r="Q148" s="195"/>
      <c r="R148" s="621"/>
      <c r="S148" s="622"/>
      <c r="T148" s="622"/>
      <c r="U148" s="622"/>
      <c r="V148" s="622"/>
      <c r="W148" s="622"/>
      <c r="X148" s="240">
        <v>1</v>
      </c>
      <c r="Y148" s="240">
        <v>2</v>
      </c>
      <c r="Z148" s="240">
        <v>3</v>
      </c>
      <c r="AA148" s="624"/>
      <c r="AB148" s="624"/>
      <c r="AC148" s="624"/>
      <c r="AD148" s="624"/>
      <c r="AE148" s="624"/>
      <c r="AF148" s="624"/>
      <c r="AG148" s="624"/>
      <c r="AH148" s="624"/>
      <c r="AI148" s="624"/>
      <c r="AJ148" s="624"/>
      <c r="AK148" s="609"/>
      <c r="AL148" s="199"/>
      <c r="AM148" s="621"/>
      <c r="AN148" s="622"/>
      <c r="AO148" s="622"/>
      <c r="AP148" s="622"/>
      <c r="AQ148" s="622"/>
      <c r="AR148" s="622"/>
      <c r="AS148" s="240">
        <v>1</v>
      </c>
      <c r="AT148" s="240">
        <v>2</v>
      </c>
      <c r="AU148" s="240">
        <v>3</v>
      </c>
      <c r="AV148" s="609"/>
    </row>
    <row r="149" spans="1:50" ht="78" customHeight="1">
      <c r="A149" s="874"/>
      <c r="B149" s="587" t="s">
        <v>460</v>
      </c>
      <c r="C149" s="588"/>
      <c r="D149" s="285" t="s">
        <v>25</v>
      </c>
      <c r="E149" s="674" t="s">
        <v>782</v>
      </c>
      <c r="F149" s="675"/>
      <c r="G149" s="675"/>
      <c r="H149" s="675"/>
      <c r="I149" s="676"/>
      <c r="J149" s="674" t="s">
        <v>783</v>
      </c>
      <c r="K149" s="675"/>
      <c r="L149" s="675"/>
      <c r="M149" s="675"/>
      <c r="N149" s="676"/>
      <c r="O149" s="253" t="s">
        <v>795</v>
      </c>
      <c r="P149" s="197" t="s">
        <v>325</v>
      </c>
      <c r="Q149" s="196"/>
      <c r="R149" s="565">
        <v>1</v>
      </c>
      <c r="S149" s="566"/>
      <c r="T149" s="566"/>
      <c r="U149" s="597"/>
      <c r="V149" s="597"/>
      <c r="W149" s="597"/>
      <c r="X149" s="237"/>
      <c r="Y149" s="237"/>
      <c r="Z149" s="237"/>
      <c r="AA149" s="595"/>
      <c r="AB149" s="595"/>
      <c r="AC149" s="595"/>
      <c r="AD149" s="595"/>
      <c r="AE149" s="595"/>
      <c r="AF149" s="595"/>
      <c r="AG149" s="595"/>
      <c r="AH149" s="595"/>
      <c r="AI149" s="595"/>
      <c r="AJ149" s="595"/>
      <c r="AK149" s="596"/>
      <c r="AL149" s="200"/>
      <c r="AM149" s="565">
        <v>1</v>
      </c>
      <c r="AN149" s="566"/>
      <c r="AO149" s="566"/>
      <c r="AP149" s="597"/>
      <c r="AQ149" s="597"/>
      <c r="AR149" s="597"/>
      <c r="AS149" s="237"/>
      <c r="AT149" s="237"/>
      <c r="AU149" s="237"/>
      <c r="AV149" s="206"/>
    </row>
    <row r="150" spans="1:50" ht="45" customHeight="1">
      <c r="A150" s="874"/>
      <c r="B150" s="587"/>
      <c r="C150" s="588"/>
      <c r="D150" s="285" t="s">
        <v>118</v>
      </c>
      <c r="E150" s="674" t="s">
        <v>784</v>
      </c>
      <c r="F150" s="675"/>
      <c r="G150" s="675"/>
      <c r="H150" s="675"/>
      <c r="I150" s="676"/>
      <c r="J150" s="674" t="s">
        <v>785</v>
      </c>
      <c r="K150" s="675"/>
      <c r="L150" s="675"/>
      <c r="M150" s="675"/>
      <c r="N150" s="676"/>
      <c r="O150" s="253" t="s">
        <v>786</v>
      </c>
      <c r="P150" s="197" t="s">
        <v>29</v>
      </c>
      <c r="Q150" s="196"/>
      <c r="R150" s="425">
        <v>0.34</v>
      </c>
      <c r="S150" s="194"/>
      <c r="T150" s="426">
        <v>0.33</v>
      </c>
      <c r="U150" s="194"/>
      <c r="V150" s="426">
        <v>0.33</v>
      </c>
      <c r="W150" s="194"/>
      <c r="X150" s="237"/>
      <c r="Y150" s="237"/>
      <c r="Z150" s="237"/>
      <c r="AA150" s="595"/>
      <c r="AB150" s="595"/>
      <c r="AC150" s="595"/>
      <c r="AD150" s="595"/>
      <c r="AE150" s="595"/>
      <c r="AF150" s="595"/>
      <c r="AG150" s="595"/>
      <c r="AH150" s="595"/>
      <c r="AI150" s="595"/>
      <c r="AJ150" s="595"/>
      <c r="AK150" s="596"/>
      <c r="AL150" s="200"/>
      <c r="AM150" s="244">
        <v>0.34</v>
      </c>
      <c r="AN150" s="194"/>
      <c r="AO150" s="245">
        <v>0.33</v>
      </c>
      <c r="AP150" s="194"/>
      <c r="AQ150" s="245">
        <v>0.33</v>
      </c>
      <c r="AR150" s="194"/>
      <c r="AS150" s="237"/>
      <c r="AT150" s="237"/>
      <c r="AU150" s="237"/>
      <c r="AV150" s="206"/>
    </row>
    <row r="151" spans="1:50" ht="58.5" customHeight="1">
      <c r="A151" s="874"/>
      <c r="B151" s="587"/>
      <c r="C151" s="588"/>
      <c r="D151" s="285" t="s">
        <v>122</v>
      </c>
      <c r="E151" s="674" t="s">
        <v>787</v>
      </c>
      <c r="F151" s="675"/>
      <c r="G151" s="675"/>
      <c r="H151" s="675"/>
      <c r="I151" s="676"/>
      <c r="J151" s="674" t="s">
        <v>788</v>
      </c>
      <c r="K151" s="675"/>
      <c r="L151" s="675"/>
      <c r="M151" s="675"/>
      <c r="N151" s="676"/>
      <c r="O151" s="253" t="s">
        <v>789</v>
      </c>
      <c r="P151" s="197" t="s">
        <v>29</v>
      </c>
      <c r="Q151" s="196"/>
      <c r="R151" s="425">
        <v>0.34</v>
      </c>
      <c r="S151" s="194"/>
      <c r="T151" s="426">
        <v>0.33</v>
      </c>
      <c r="U151" s="194"/>
      <c r="V151" s="426">
        <v>0.33</v>
      </c>
      <c r="W151" s="194"/>
      <c r="X151" s="238"/>
      <c r="Y151" s="238"/>
      <c r="Z151" s="238"/>
      <c r="AA151" s="595"/>
      <c r="AB151" s="595"/>
      <c r="AC151" s="595"/>
      <c r="AD151" s="595"/>
      <c r="AE151" s="595"/>
      <c r="AF151" s="595"/>
      <c r="AG151" s="595"/>
      <c r="AH151" s="595"/>
      <c r="AI151" s="595"/>
      <c r="AJ151" s="595"/>
      <c r="AK151" s="596"/>
      <c r="AL151" s="200"/>
      <c r="AM151" s="244">
        <v>0.34</v>
      </c>
      <c r="AN151" s="194"/>
      <c r="AO151" s="245">
        <v>0.33</v>
      </c>
      <c r="AP151" s="194"/>
      <c r="AQ151" s="245">
        <v>0.33</v>
      </c>
      <c r="AR151" s="194"/>
      <c r="AS151" s="238"/>
      <c r="AT151" s="238"/>
      <c r="AU151" s="238"/>
      <c r="AV151" s="206"/>
    </row>
    <row r="152" spans="1:50" ht="60.75" customHeight="1">
      <c r="A152" s="874"/>
      <c r="B152" s="587" t="s">
        <v>548</v>
      </c>
      <c r="C152" s="588"/>
      <c r="D152" s="285" t="s">
        <v>130</v>
      </c>
      <c r="E152" s="674" t="s">
        <v>790</v>
      </c>
      <c r="F152" s="675"/>
      <c r="G152" s="675"/>
      <c r="H152" s="675"/>
      <c r="I152" s="676"/>
      <c r="J152" s="674" t="s">
        <v>791</v>
      </c>
      <c r="K152" s="675"/>
      <c r="L152" s="675"/>
      <c r="M152" s="675"/>
      <c r="N152" s="676"/>
      <c r="O152" s="253" t="s">
        <v>794</v>
      </c>
      <c r="P152" s="197" t="s">
        <v>325</v>
      </c>
      <c r="Q152" s="196"/>
      <c r="R152" s="565">
        <v>1</v>
      </c>
      <c r="S152" s="566"/>
      <c r="T152" s="566"/>
      <c r="U152" s="597"/>
      <c r="V152" s="597"/>
      <c r="W152" s="597"/>
      <c r="X152" s="237"/>
      <c r="Y152" s="237"/>
      <c r="Z152" s="237"/>
      <c r="AA152" s="595"/>
      <c r="AB152" s="595"/>
      <c r="AC152" s="595"/>
      <c r="AD152" s="595"/>
      <c r="AE152" s="595"/>
      <c r="AF152" s="595"/>
      <c r="AG152" s="595"/>
      <c r="AH152" s="595"/>
      <c r="AI152" s="595"/>
      <c r="AJ152" s="595"/>
      <c r="AK152" s="596"/>
      <c r="AL152" s="200"/>
      <c r="AM152" s="565">
        <v>1</v>
      </c>
      <c r="AN152" s="566"/>
      <c r="AO152" s="566"/>
      <c r="AP152" s="597"/>
      <c r="AQ152" s="597"/>
      <c r="AR152" s="597"/>
      <c r="AS152" s="237"/>
      <c r="AT152" s="237"/>
      <c r="AU152" s="237"/>
      <c r="AV152" s="206"/>
    </row>
    <row r="153" spans="1:50" ht="58.5" customHeight="1">
      <c r="A153" s="874"/>
      <c r="B153" s="587"/>
      <c r="C153" s="588"/>
      <c r="D153" s="285" t="s">
        <v>31</v>
      </c>
      <c r="E153" s="674" t="s">
        <v>792</v>
      </c>
      <c r="F153" s="675"/>
      <c r="G153" s="675"/>
      <c r="H153" s="675"/>
      <c r="I153" s="676"/>
      <c r="J153" s="674" t="s">
        <v>793</v>
      </c>
      <c r="K153" s="675"/>
      <c r="L153" s="675"/>
      <c r="M153" s="675"/>
      <c r="N153" s="676"/>
      <c r="O153" s="253" t="s">
        <v>794</v>
      </c>
      <c r="P153" s="197" t="s">
        <v>1021</v>
      </c>
      <c r="Q153" s="196"/>
      <c r="R153" s="565">
        <v>0.5</v>
      </c>
      <c r="S153" s="566"/>
      <c r="T153" s="194"/>
      <c r="U153" s="566">
        <v>0.5</v>
      </c>
      <c r="V153" s="566"/>
      <c r="W153" s="194"/>
      <c r="X153" s="238"/>
      <c r="Y153" s="238"/>
      <c r="Z153" s="238"/>
      <c r="AA153" s="595"/>
      <c r="AB153" s="595"/>
      <c r="AC153" s="595"/>
      <c r="AD153" s="595"/>
      <c r="AE153" s="595"/>
      <c r="AF153" s="595"/>
      <c r="AG153" s="595"/>
      <c r="AH153" s="595"/>
      <c r="AI153" s="595"/>
      <c r="AJ153" s="595"/>
      <c r="AK153" s="596"/>
      <c r="AL153" s="200"/>
      <c r="AM153" s="565">
        <v>0.5</v>
      </c>
      <c r="AN153" s="566"/>
      <c r="AO153" s="194"/>
      <c r="AP153" s="566">
        <v>0.5</v>
      </c>
      <c r="AQ153" s="566"/>
      <c r="AR153" s="194"/>
      <c r="AS153" s="238"/>
      <c r="AT153" s="238"/>
      <c r="AU153" s="238"/>
      <c r="AV153" s="206"/>
    </row>
    <row r="154" spans="1:50" ht="95.25" customHeight="1" thickBot="1">
      <c r="A154" s="874"/>
      <c r="B154" s="589"/>
      <c r="C154" s="590"/>
      <c r="D154" s="286" t="s">
        <v>136</v>
      </c>
      <c r="E154" s="625" t="s">
        <v>1611</v>
      </c>
      <c r="F154" s="626"/>
      <c r="G154" s="626"/>
      <c r="H154" s="626"/>
      <c r="I154" s="627"/>
      <c r="J154" s="625" t="s">
        <v>1612</v>
      </c>
      <c r="K154" s="626"/>
      <c r="L154" s="626"/>
      <c r="M154" s="626"/>
      <c r="N154" s="627"/>
      <c r="O154" s="254" t="s">
        <v>794</v>
      </c>
      <c r="P154" s="205" t="s">
        <v>1021</v>
      </c>
      <c r="Q154" s="196"/>
      <c r="R154" s="567">
        <v>0.5</v>
      </c>
      <c r="S154" s="568"/>
      <c r="T154" s="255"/>
      <c r="U154" s="568">
        <v>0.5</v>
      </c>
      <c r="V154" s="568"/>
      <c r="W154" s="255"/>
      <c r="X154" s="241"/>
      <c r="Y154" s="241"/>
      <c r="Z154" s="241"/>
      <c r="AA154" s="607"/>
      <c r="AB154" s="607"/>
      <c r="AC154" s="607"/>
      <c r="AD154" s="607"/>
      <c r="AE154" s="607"/>
      <c r="AF154" s="607"/>
      <c r="AG154" s="607"/>
      <c r="AH154" s="607"/>
      <c r="AI154" s="607"/>
      <c r="AJ154" s="607"/>
      <c r="AK154" s="608"/>
      <c r="AL154" s="200"/>
      <c r="AM154" s="567">
        <v>0.5</v>
      </c>
      <c r="AN154" s="568"/>
      <c r="AO154" s="255"/>
      <c r="AP154" s="568">
        <v>0.5</v>
      </c>
      <c r="AQ154" s="568"/>
      <c r="AR154" s="255"/>
      <c r="AS154" s="241"/>
      <c r="AT154" s="241"/>
      <c r="AU154" s="241"/>
      <c r="AV154" s="206"/>
    </row>
    <row r="155" spans="1:50" ht="15" customHeight="1" thickBot="1">
      <c r="A155" s="874"/>
      <c r="B155" s="188"/>
      <c r="AA155" s="93"/>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row>
    <row r="156" spans="1:50" ht="111" customHeight="1" thickBot="1">
      <c r="A156" s="874"/>
      <c r="B156" s="698">
        <v>5</v>
      </c>
      <c r="C156" s="699"/>
      <c r="D156" s="632" t="s">
        <v>461</v>
      </c>
      <c r="E156" s="632"/>
      <c r="F156" s="632"/>
      <c r="G156" s="632"/>
      <c r="H156" s="632"/>
      <c r="I156" s="632"/>
      <c r="J156" s="632"/>
      <c r="K156" s="632"/>
      <c r="L156" s="632"/>
      <c r="M156" s="632"/>
      <c r="N156" s="632"/>
      <c r="O156" s="632"/>
      <c r="P156" s="633"/>
      <c r="Q156" s="91"/>
      <c r="R156" s="634" t="s">
        <v>267</v>
      </c>
      <c r="S156" s="635"/>
      <c r="T156" s="635"/>
      <c r="U156" s="635"/>
      <c r="V156" s="635"/>
      <c r="W156" s="700"/>
      <c r="X156" s="700"/>
      <c r="Y156" s="700"/>
      <c r="Z156" s="700"/>
      <c r="AA156" s="700"/>
      <c r="AB156" s="700"/>
      <c r="AC156" s="700"/>
      <c r="AD156" s="700"/>
      <c r="AE156" s="700"/>
      <c r="AF156" s="700"/>
      <c r="AG156" s="700"/>
      <c r="AH156" s="700"/>
      <c r="AI156" s="700"/>
      <c r="AJ156" s="700"/>
      <c r="AK156" s="701"/>
      <c r="AL156" s="95"/>
      <c r="AM156" s="95"/>
      <c r="AN156" s="91"/>
      <c r="AO156" s="95"/>
      <c r="AP156" s="95"/>
      <c r="AQ156" s="95"/>
      <c r="AR156" s="95"/>
      <c r="AS156" s="95"/>
      <c r="AT156" s="95"/>
      <c r="AU156" s="95"/>
      <c r="AV156" s="90"/>
      <c r="AW156" s="90"/>
      <c r="AX156" s="90"/>
    </row>
    <row r="157" spans="1:50" ht="32.25" customHeight="1">
      <c r="A157" s="874"/>
      <c r="B157" s="750" t="s">
        <v>315</v>
      </c>
      <c r="C157" s="751"/>
      <c r="D157" s="639" t="s">
        <v>797</v>
      </c>
      <c r="E157" s="639"/>
      <c r="F157" s="639"/>
      <c r="G157" s="639"/>
      <c r="H157" s="639"/>
      <c r="I157" s="639"/>
      <c r="J157" s="639"/>
      <c r="K157" s="639"/>
      <c r="L157" s="639"/>
      <c r="M157" s="639"/>
      <c r="N157" s="639"/>
      <c r="O157" s="639"/>
      <c r="P157" s="640"/>
      <c r="Q157" s="91"/>
      <c r="R157" s="641" t="s">
        <v>461</v>
      </c>
      <c r="S157" s="702"/>
      <c r="T157" s="702"/>
      <c r="U157" s="702"/>
      <c r="V157" s="643"/>
      <c r="W157" s="916" t="s">
        <v>390</v>
      </c>
      <c r="X157" s="916"/>
      <c r="Y157" s="916"/>
      <c r="Z157" s="916"/>
      <c r="AA157" s="916"/>
      <c r="AB157" s="242" t="s">
        <v>294</v>
      </c>
      <c r="AC157" s="663" t="s">
        <v>295</v>
      </c>
      <c r="AD157" s="663"/>
      <c r="AE157" s="663"/>
      <c r="AF157" s="663"/>
      <c r="AG157" s="663"/>
      <c r="AH157" s="663"/>
      <c r="AI157" s="663"/>
      <c r="AJ157" s="663"/>
      <c r="AK157" s="664"/>
      <c r="AL157" s="192"/>
      <c r="AM157" s="91"/>
      <c r="AN157" s="91"/>
      <c r="AO157" s="95"/>
      <c r="AP157" s="95"/>
      <c r="AQ157" s="95"/>
      <c r="AR157" s="95"/>
      <c r="AS157" s="95"/>
      <c r="AT157" s="95"/>
      <c r="AU157" s="95"/>
      <c r="AV157" s="90"/>
      <c r="AW157" s="90"/>
      <c r="AX157" s="90"/>
    </row>
    <row r="158" spans="1:50" ht="32.25" customHeight="1">
      <c r="A158" s="874"/>
      <c r="B158" s="750" t="s">
        <v>328</v>
      </c>
      <c r="C158" s="751"/>
      <c r="D158" s="683" t="s">
        <v>485</v>
      </c>
      <c r="E158" s="683"/>
      <c r="F158" s="683"/>
      <c r="G158" s="683"/>
      <c r="H158" s="683"/>
      <c r="I158" s="683"/>
      <c r="J158" s="683"/>
      <c r="K158" s="683"/>
      <c r="L158" s="683"/>
      <c r="M158" s="683"/>
      <c r="N158" s="683"/>
      <c r="O158" s="683"/>
      <c r="P158" s="684"/>
      <c r="Q158" s="91"/>
      <c r="R158" s="641"/>
      <c r="S158" s="702"/>
      <c r="T158" s="702"/>
      <c r="U158" s="702"/>
      <c r="V158" s="643"/>
      <c r="W158" s="693" t="s">
        <v>487</v>
      </c>
      <c r="X158" s="693"/>
      <c r="Y158" s="693"/>
      <c r="Z158" s="693"/>
      <c r="AA158" s="693"/>
      <c r="AB158" s="218" t="s">
        <v>285</v>
      </c>
      <c r="AC158" s="703" t="s">
        <v>488</v>
      </c>
      <c r="AD158" s="703"/>
      <c r="AE158" s="703"/>
      <c r="AF158" s="703"/>
      <c r="AG158" s="703"/>
      <c r="AH158" s="703"/>
      <c r="AI158" s="703"/>
      <c r="AJ158" s="703"/>
      <c r="AK158" s="704"/>
      <c r="AL158" s="192"/>
      <c r="AM158" s="91"/>
      <c r="AN158" s="91"/>
      <c r="AO158" s="95"/>
      <c r="AP158" s="95"/>
      <c r="AQ158" s="95"/>
      <c r="AR158" s="95"/>
      <c r="AS158" s="95"/>
      <c r="AT158" s="95"/>
      <c r="AU158" s="95"/>
      <c r="AV158" s="90"/>
      <c r="AW158" s="90"/>
      <c r="AX158" s="90"/>
    </row>
    <row r="159" spans="1:50" ht="32.25" customHeight="1">
      <c r="A159" s="874"/>
      <c r="B159" s="280" t="s">
        <v>7</v>
      </c>
      <c r="C159" s="281"/>
      <c r="D159" s="683" t="s">
        <v>486</v>
      </c>
      <c r="E159" s="683"/>
      <c r="F159" s="683"/>
      <c r="G159" s="683"/>
      <c r="H159" s="683"/>
      <c r="I159" s="683"/>
      <c r="J159" s="683"/>
      <c r="K159" s="683"/>
      <c r="L159" s="683"/>
      <c r="M159" s="683"/>
      <c r="N159" s="683"/>
      <c r="O159" s="683"/>
      <c r="P159" s="684"/>
      <c r="Q159" s="91"/>
      <c r="R159" s="641"/>
      <c r="S159" s="702"/>
      <c r="T159" s="702"/>
      <c r="U159" s="702"/>
      <c r="V159" s="643"/>
      <c r="W159" s="693" t="s">
        <v>490</v>
      </c>
      <c r="X159" s="693"/>
      <c r="Y159" s="693"/>
      <c r="Z159" s="693"/>
      <c r="AA159" s="693"/>
      <c r="AB159" s="218" t="s">
        <v>285</v>
      </c>
      <c r="AC159" s="703" t="s">
        <v>491</v>
      </c>
      <c r="AD159" s="703"/>
      <c r="AE159" s="703"/>
      <c r="AF159" s="703"/>
      <c r="AG159" s="703"/>
      <c r="AH159" s="703"/>
      <c r="AI159" s="703"/>
      <c r="AJ159" s="703"/>
      <c r="AK159" s="704"/>
      <c r="AL159" s="193"/>
      <c r="AM159" s="91"/>
      <c r="AN159" s="91"/>
      <c r="AO159" s="96"/>
      <c r="AP159" s="96"/>
      <c r="AQ159" s="96"/>
      <c r="AR159" s="96"/>
      <c r="AS159" s="96"/>
      <c r="AT159" s="96"/>
      <c r="AU159" s="96"/>
      <c r="AV159" s="90"/>
      <c r="AW159" s="90"/>
      <c r="AX159" s="90"/>
    </row>
    <row r="160" spans="1:50" ht="32.25" customHeight="1">
      <c r="A160" s="874"/>
      <c r="B160" s="717" t="s">
        <v>159</v>
      </c>
      <c r="C160" s="718"/>
      <c r="D160" s="690" t="s">
        <v>797</v>
      </c>
      <c r="E160" s="690"/>
      <c r="F160" s="690"/>
      <c r="G160" s="690"/>
      <c r="H160" s="690"/>
      <c r="I160" s="690"/>
      <c r="J160" s="690"/>
      <c r="K160" s="690"/>
      <c r="L160" s="690"/>
      <c r="M160" s="690"/>
      <c r="N160" s="690"/>
      <c r="O160" s="690"/>
      <c r="P160" s="691"/>
      <c r="Q160" s="216"/>
      <c r="R160" s="641"/>
      <c r="S160" s="702"/>
      <c r="T160" s="702"/>
      <c r="U160" s="702"/>
      <c r="V160" s="643"/>
      <c r="W160" s="693" t="s">
        <v>492</v>
      </c>
      <c r="X160" s="693"/>
      <c r="Y160" s="693"/>
      <c r="Z160" s="693"/>
      <c r="AA160" s="693"/>
      <c r="AB160" s="218" t="s">
        <v>285</v>
      </c>
      <c r="AC160" s="703" t="s">
        <v>493</v>
      </c>
      <c r="AD160" s="703"/>
      <c r="AE160" s="703"/>
      <c r="AF160" s="703"/>
      <c r="AG160" s="703"/>
      <c r="AH160" s="703"/>
      <c r="AI160" s="703"/>
      <c r="AJ160" s="703"/>
      <c r="AK160" s="704"/>
      <c r="AL160" s="193"/>
    </row>
    <row r="161" spans="1:55" ht="32.25" customHeight="1">
      <c r="A161" s="874"/>
      <c r="B161" s="717" t="s">
        <v>327</v>
      </c>
      <c r="C161" s="718"/>
      <c r="D161" s="690" t="s">
        <v>798</v>
      </c>
      <c r="E161" s="690"/>
      <c r="F161" s="690"/>
      <c r="G161" s="690"/>
      <c r="H161" s="690"/>
      <c r="I161" s="690"/>
      <c r="J161" s="690"/>
      <c r="K161" s="690"/>
      <c r="L161" s="690"/>
      <c r="M161" s="690"/>
      <c r="N161" s="690"/>
      <c r="O161" s="690"/>
      <c r="P161" s="691"/>
      <c r="Q161" s="665"/>
      <c r="R161" s="641"/>
      <c r="S161" s="702"/>
      <c r="T161" s="702"/>
      <c r="U161" s="702"/>
      <c r="V161" s="643"/>
      <c r="W161" s="693" t="s">
        <v>498</v>
      </c>
      <c r="X161" s="693"/>
      <c r="Y161" s="693"/>
      <c r="Z161" s="693"/>
      <c r="AA161" s="693"/>
      <c r="AB161" s="218" t="s">
        <v>285</v>
      </c>
      <c r="AC161" s="703" t="s">
        <v>499</v>
      </c>
      <c r="AD161" s="703"/>
      <c r="AE161" s="703"/>
      <c r="AF161" s="703"/>
      <c r="AG161" s="703"/>
      <c r="AH161" s="703"/>
      <c r="AI161" s="703"/>
      <c r="AJ161" s="703"/>
      <c r="AK161" s="704"/>
      <c r="AL161" s="191"/>
      <c r="AM161" s="90"/>
      <c r="AN161" s="90"/>
      <c r="AO161" s="90"/>
      <c r="AP161" s="90"/>
      <c r="AQ161" s="90"/>
      <c r="AR161" s="90"/>
      <c r="AS161" s="90"/>
      <c r="AT161" s="90"/>
      <c r="AU161" s="90"/>
      <c r="AV161" s="90"/>
      <c r="AW161" s="90"/>
      <c r="AX161" s="90"/>
      <c r="AY161" s="90"/>
      <c r="AZ161" s="90"/>
      <c r="BA161" s="90"/>
      <c r="BB161" s="90"/>
      <c r="BC161" s="90"/>
    </row>
    <row r="162" spans="1:55" ht="32.25" customHeight="1" thickBot="1">
      <c r="A162" s="874"/>
      <c r="B162" s="719" t="s">
        <v>463</v>
      </c>
      <c r="C162" s="720"/>
      <c r="D162" s="715" t="s">
        <v>329</v>
      </c>
      <c r="E162" s="715"/>
      <c r="F162" s="715"/>
      <c r="G162" s="715"/>
      <c r="H162" s="715"/>
      <c r="I162" s="715"/>
      <c r="J162" s="715"/>
      <c r="K162" s="715"/>
      <c r="L162" s="715"/>
      <c r="M162" s="715"/>
      <c r="N162" s="715"/>
      <c r="O162" s="715"/>
      <c r="P162" s="716"/>
      <c r="Q162" s="665"/>
      <c r="R162" s="644"/>
      <c r="S162" s="645"/>
      <c r="T162" s="645"/>
      <c r="U162" s="645"/>
      <c r="V162" s="646"/>
      <c r="W162" s="721"/>
      <c r="X162" s="697"/>
      <c r="Y162" s="697"/>
      <c r="Z162" s="697"/>
      <c r="AA162" s="697"/>
      <c r="AB162" s="208"/>
      <c r="AC162" s="650"/>
      <c r="AD162" s="650"/>
      <c r="AE162" s="650"/>
      <c r="AF162" s="650"/>
      <c r="AG162" s="650"/>
      <c r="AH162" s="650"/>
      <c r="AI162" s="650"/>
      <c r="AJ162" s="650"/>
      <c r="AK162" s="651"/>
      <c r="AL162" s="191"/>
      <c r="AM162" s="90"/>
      <c r="AN162" s="90"/>
      <c r="AO162" s="90"/>
      <c r="AP162" s="90"/>
      <c r="AQ162" s="90"/>
      <c r="AR162" s="90"/>
      <c r="AS162" s="90"/>
      <c r="AT162" s="90"/>
      <c r="AU162" s="90"/>
      <c r="AV162" s="90"/>
      <c r="AW162" s="90"/>
      <c r="AX162" s="90"/>
      <c r="AY162" s="90"/>
      <c r="AZ162" s="90"/>
      <c r="BA162" s="90"/>
      <c r="BB162" s="90"/>
      <c r="BC162" s="90"/>
    </row>
    <row r="163" spans="1:55" ht="9" customHeight="1" thickBot="1">
      <c r="A163" s="874"/>
      <c r="B163" s="216"/>
      <c r="C163" s="598"/>
      <c r="D163" s="598"/>
      <c r="E163" s="598"/>
      <c r="F163" s="598"/>
      <c r="G163" s="598"/>
      <c r="H163" s="598"/>
      <c r="I163" s="598"/>
      <c r="J163" s="598"/>
      <c r="K163" s="598"/>
      <c r="L163" s="598"/>
      <c r="M163" s="598"/>
      <c r="N163" s="598"/>
      <c r="O163" s="598"/>
      <c r="P163" s="598"/>
      <c r="Q163" s="88"/>
      <c r="R163" s="88"/>
      <c r="S163" s="88"/>
      <c r="T163" s="88"/>
      <c r="U163" s="88"/>
      <c r="V163" s="88"/>
      <c r="W163" s="88"/>
      <c r="X163" s="88"/>
      <c r="Y163" s="88"/>
      <c r="Z163" s="88"/>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Y163" s="90"/>
      <c r="AZ163" s="90"/>
      <c r="BA163" s="90"/>
      <c r="BB163" s="90"/>
      <c r="BC163" s="90"/>
    </row>
    <row r="164" spans="1:55" ht="54" customHeight="1">
      <c r="A164" s="874"/>
      <c r="B164" s="599" t="s">
        <v>324</v>
      </c>
      <c r="C164" s="600"/>
      <c r="D164" s="612" t="s">
        <v>443</v>
      </c>
      <c r="E164" s="614" t="s">
        <v>20</v>
      </c>
      <c r="F164" s="614"/>
      <c r="G164" s="614"/>
      <c r="H164" s="614"/>
      <c r="I164" s="614"/>
      <c r="J164" s="614" t="s">
        <v>21</v>
      </c>
      <c r="K164" s="614"/>
      <c r="L164" s="614"/>
      <c r="M164" s="614"/>
      <c r="N164" s="614"/>
      <c r="O164" s="600" t="s">
        <v>348</v>
      </c>
      <c r="P164" s="616" t="s">
        <v>318</v>
      </c>
      <c r="Q164" s="618"/>
      <c r="R164" s="599" t="s">
        <v>345</v>
      </c>
      <c r="S164" s="600"/>
      <c r="T164" s="600"/>
      <c r="U164" s="600"/>
      <c r="V164" s="600"/>
      <c r="W164" s="600"/>
      <c r="X164" s="600"/>
      <c r="Y164" s="600"/>
      <c r="Z164" s="600"/>
      <c r="AA164" s="619" t="s">
        <v>321</v>
      </c>
      <c r="AB164" s="619"/>
      <c r="AC164" s="619"/>
      <c r="AD164" s="619"/>
      <c r="AE164" s="619"/>
      <c r="AF164" s="619"/>
      <c r="AG164" s="619"/>
      <c r="AH164" s="619"/>
      <c r="AI164" s="619"/>
      <c r="AJ164" s="619"/>
      <c r="AK164" s="620"/>
      <c r="AL164" s="198"/>
      <c r="AM164" s="599" t="s">
        <v>346</v>
      </c>
      <c r="AN164" s="600"/>
      <c r="AO164" s="600"/>
      <c r="AP164" s="600"/>
      <c r="AQ164" s="600"/>
      <c r="AR164" s="600"/>
      <c r="AS164" s="600"/>
      <c r="AT164" s="600"/>
      <c r="AU164" s="600"/>
      <c r="AV164" s="249" t="s">
        <v>322</v>
      </c>
      <c r="AY164" s="90"/>
      <c r="AZ164" s="90"/>
      <c r="BA164" s="90"/>
      <c r="BB164" s="90"/>
      <c r="BC164" s="90"/>
    </row>
    <row r="165" spans="1:55" ht="47.25" customHeight="1">
      <c r="A165" s="874"/>
      <c r="B165" s="601"/>
      <c r="C165" s="602"/>
      <c r="D165" s="613"/>
      <c r="E165" s="615"/>
      <c r="F165" s="615"/>
      <c r="G165" s="615"/>
      <c r="H165" s="615"/>
      <c r="I165" s="615"/>
      <c r="J165" s="615"/>
      <c r="K165" s="615"/>
      <c r="L165" s="615"/>
      <c r="M165" s="615"/>
      <c r="N165" s="615"/>
      <c r="O165" s="602"/>
      <c r="P165" s="617"/>
      <c r="Q165" s="618"/>
      <c r="R165" s="621" t="s">
        <v>299</v>
      </c>
      <c r="S165" s="622"/>
      <c r="T165" s="622"/>
      <c r="U165" s="622"/>
      <c r="V165" s="622"/>
      <c r="W165" s="622"/>
      <c r="X165" s="623" t="s">
        <v>349</v>
      </c>
      <c r="Y165" s="623"/>
      <c r="Z165" s="623"/>
      <c r="AA165" s="624" t="s">
        <v>296</v>
      </c>
      <c r="AB165" s="624"/>
      <c r="AC165" s="624" t="s">
        <v>297</v>
      </c>
      <c r="AD165" s="624"/>
      <c r="AE165" s="624"/>
      <c r="AF165" s="624"/>
      <c r="AG165" s="624" t="s">
        <v>298</v>
      </c>
      <c r="AH165" s="624"/>
      <c r="AI165" s="624"/>
      <c r="AJ165" s="624"/>
      <c r="AK165" s="609"/>
      <c r="AL165" s="199"/>
      <c r="AM165" s="621" t="s">
        <v>299</v>
      </c>
      <c r="AN165" s="622"/>
      <c r="AO165" s="622"/>
      <c r="AP165" s="622"/>
      <c r="AQ165" s="622"/>
      <c r="AR165" s="622"/>
      <c r="AS165" s="623" t="s">
        <v>349</v>
      </c>
      <c r="AT165" s="623"/>
      <c r="AU165" s="623"/>
      <c r="AV165" s="609" t="s">
        <v>323</v>
      </c>
      <c r="AY165" s="90"/>
      <c r="AZ165" s="90"/>
      <c r="BA165" s="90"/>
      <c r="BB165" s="90"/>
      <c r="BC165" s="90"/>
    </row>
    <row r="166" spans="1:55" ht="25.5" customHeight="1">
      <c r="A166" s="874"/>
      <c r="B166" s="601"/>
      <c r="C166" s="602"/>
      <c r="D166" s="613"/>
      <c r="E166" s="615"/>
      <c r="F166" s="615"/>
      <c r="G166" s="615"/>
      <c r="H166" s="615"/>
      <c r="I166" s="615"/>
      <c r="J166" s="615"/>
      <c r="K166" s="615"/>
      <c r="L166" s="615"/>
      <c r="M166" s="615"/>
      <c r="N166" s="615"/>
      <c r="O166" s="602"/>
      <c r="P166" s="617"/>
      <c r="Q166" s="213"/>
      <c r="R166" s="621"/>
      <c r="S166" s="622"/>
      <c r="T166" s="622"/>
      <c r="U166" s="622"/>
      <c r="V166" s="622"/>
      <c r="W166" s="622"/>
      <c r="X166" s="240">
        <v>1</v>
      </c>
      <c r="Y166" s="240">
        <v>2</v>
      </c>
      <c r="Z166" s="240">
        <v>3</v>
      </c>
      <c r="AA166" s="624"/>
      <c r="AB166" s="624"/>
      <c r="AC166" s="624"/>
      <c r="AD166" s="624"/>
      <c r="AE166" s="624"/>
      <c r="AF166" s="624"/>
      <c r="AG166" s="624"/>
      <c r="AH166" s="624"/>
      <c r="AI166" s="624"/>
      <c r="AJ166" s="624"/>
      <c r="AK166" s="609"/>
      <c r="AL166" s="199"/>
      <c r="AM166" s="621"/>
      <c r="AN166" s="622"/>
      <c r="AO166" s="622"/>
      <c r="AP166" s="622"/>
      <c r="AQ166" s="622"/>
      <c r="AR166" s="622"/>
      <c r="AS166" s="240">
        <v>1</v>
      </c>
      <c r="AT166" s="240">
        <v>2</v>
      </c>
      <c r="AU166" s="240">
        <v>3</v>
      </c>
      <c r="AV166" s="609"/>
      <c r="AY166" s="90"/>
      <c r="AZ166" s="90"/>
      <c r="BA166" s="90"/>
      <c r="BB166" s="90"/>
      <c r="BC166" s="90"/>
    </row>
    <row r="167" spans="1:55" ht="74.25" customHeight="1">
      <c r="A167" s="874"/>
      <c r="B167" s="610" t="s">
        <v>464</v>
      </c>
      <c r="C167" s="611"/>
      <c r="D167" s="285" t="s">
        <v>25</v>
      </c>
      <c r="E167" s="674" t="s">
        <v>859</v>
      </c>
      <c r="F167" s="675"/>
      <c r="G167" s="675"/>
      <c r="H167" s="675"/>
      <c r="I167" s="676"/>
      <c r="J167" s="674" t="s">
        <v>604</v>
      </c>
      <c r="K167" s="675"/>
      <c r="L167" s="675"/>
      <c r="M167" s="675"/>
      <c r="N167" s="676"/>
      <c r="O167" s="253" t="s">
        <v>612</v>
      </c>
      <c r="P167" s="197" t="s">
        <v>29</v>
      </c>
      <c r="Q167" s="196"/>
      <c r="R167" s="244">
        <v>0.34</v>
      </c>
      <c r="S167" s="194"/>
      <c r="T167" s="245">
        <v>0.33</v>
      </c>
      <c r="U167" s="194"/>
      <c r="V167" s="245">
        <v>0.33</v>
      </c>
      <c r="W167" s="194"/>
      <c r="X167" s="237"/>
      <c r="Y167" s="237"/>
      <c r="Z167" s="237"/>
      <c r="AA167" s="595"/>
      <c r="AB167" s="595"/>
      <c r="AC167" s="595"/>
      <c r="AD167" s="595"/>
      <c r="AE167" s="595"/>
      <c r="AF167" s="595"/>
      <c r="AG167" s="595"/>
      <c r="AH167" s="595"/>
      <c r="AI167" s="595"/>
      <c r="AJ167" s="595"/>
      <c r="AK167" s="596"/>
      <c r="AL167" s="200"/>
      <c r="AM167" s="244">
        <v>0.34</v>
      </c>
      <c r="AN167" s="194"/>
      <c r="AO167" s="245">
        <v>0.33</v>
      </c>
      <c r="AP167" s="194"/>
      <c r="AQ167" s="245">
        <v>0.33</v>
      </c>
      <c r="AR167" s="194"/>
      <c r="AS167" s="237"/>
      <c r="AT167" s="237"/>
      <c r="AU167" s="237"/>
      <c r="AV167" s="206"/>
      <c r="AY167" s="90"/>
      <c r="AZ167" s="90"/>
      <c r="BA167" s="90"/>
      <c r="BB167" s="90"/>
      <c r="BC167" s="90"/>
    </row>
    <row r="168" spans="1:55" ht="82.5" customHeight="1">
      <c r="A168" s="874"/>
      <c r="B168" s="587" t="s">
        <v>465</v>
      </c>
      <c r="C168" s="588"/>
      <c r="D168" s="285" t="s">
        <v>130</v>
      </c>
      <c r="E168" s="674" t="s">
        <v>878</v>
      </c>
      <c r="F168" s="675"/>
      <c r="G168" s="675"/>
      <c r="H168" s="675"/>
      <c r="I168" s="676"/>
      <c r="J168" s="674" t="s">
        <v>879</v>
      </c>
      <c r="K168" s="675"/>
      <c r="L168" s="675"/>
      <c r="M168" s="675"/>
      <c r="N168" s="676"/>
      <c r="O168" s="253" t="s">
        <v>881</v>
      </c>
      <c r="P168" s="197" t="s">
        <v>194</v>
      </c>
      <c r="Q168" s="196"/>
      <c r="R168" s="565">
        <v>1</v>
      </c>
      <c r="S168" s="566"/>
      <c r="T168" s="566"/>
      <c r="U168" s="597"/>
      <c r="V168" s="597"/>
      <c r="W168" s="597"/>
      <c r="X168" s="237"/>
      <c r="Y168" s="237"/>
      <c r="Z168" s="237"/>
      <c r="AA168" s="595"/>
      <c r="AB168" s="595"/>
      <c r="AC168" s="595"/>
      <c r="AD168" s="595"/>
      <c r="AE168" s="595"/>
      <c r="AF168" s="595"/>
      <c r="AG168" s="595"/>
      <c r="AH168" s="595"/>
      <c r="AI168" s="595"/>
      <c r="AJ168" s="595"/>
      <c r="AK168" s="596"/>
      <c r="AL168" s="200"/>
      <c r="AM168" s="565">
        <v>1</v>
      </c>
      <c r="AN168" s="566"/>
      <c r="AO168" s="566"/>
      <c r="AP168" s="597"/>
      <c r="AQ168" s="597"/>
      <c r="AR168" s="597"/>
      <c r="AS168" s="237"/>
      <c r="AT168" s="237"/>
      <c r="AU168" s="237"/>
      <c r="AV168" s="206"/>
    </row>
    <row r="169" spans="1:55" ht="61.5" customHeight="1">
      <c r="A169" s="874"/>
      <c r="B169" s="587"/>
      <c r="C169" s="588"/>
      <c r="D169" s="285" t="s">
        <v>31</v>
      </c>
      <c r="E169" s="674" t="s">
        <v>880</v>
      </c>
      <c r="F169" s="675"/>
      <c r="G169" s="675"/>
      <c r="H169" s="675"/>
      <c r="I169" s="676"/>
      <c r="J169" s="674" t="s">
        <v>606</v>
      </c>
      <c r="K169" s="675"/>
      <c r="L169" s="675"/>
      <c r="M169" s="675"/>
      <c r="N169" s="676"/>
      <c r="O169" s="253" t="s">
        <v>188</v>
      </c>
      <c r="P169" s="197" t="s">
        <v>29</v>
      </c>
      <c r="Q169" s="196"/>
      <c r="R169" s="244">
        <v>0.34</v>
      </c>
      <c r="S169" s="194"/>
      <c r="T169" s="245">
        <v>0.33</v>
      </c>
      <c r="U169" s="194"/>
      <c r="V169" s="245">
        <v>0.33</v>
      </c>
      <c r="W169" s="194"/>
      <c r="X169" s="238"/>
      <c r="Y169" s="238"/>
      <c r="Z169" s="238"/>
      <c r="AA169" s="595"/>
      <c r="AB169" s="595"/>
      <c r="AC169" s="595"/>
      <c r="AD169" s="595"/>
      <c r="AE169" s="595"/>
      <c r="AF169" s="595"/>
      <c r="AG169" s="595"/>
      <c r="AH169" s="595"/>
      <c r="AI169" s="595"/>
      <c r="AJ169" s="595"/>
      <c r="AK169" s="596"/>
      <c r="AL169" s="200"/>
      <c r="AM169" s="244">
        <v>0.34</v>
      </c>
      <c r="AN169" s="194"/>
      <c r="AO169" s="245">
        <v>0.33</v>
      </c>
      <c r="AP169" s="194"/>
      <c r="AQ169" s="245">
        <v>0.33</v>
      </c>
      <c r="AR169" s="194"/>
      <c r="AS169" s="238"/>
      <c r="AT169" s="238"/>
      <c r="AU169" s="238"/>
      <c r="AV169" s="206"/>
    </row>
    <row r="170" spans="1:55" ht="81.75" customHeight="1">
      <c r="A170" s="874"/>
      <c r="B170" s="587" t="s">
        <v>466</v>
      </c>
      <c r="C170" s="588"/>
      <c r="D170" s="285" t="s">
        <v>37</v>
      </c>
      <c r="E170" s="674" t="s">
        <v>607</v>
      </c>
      <c r="F170" s="675"/>
      <c r="G170" s="675"/>
      <c r="H170" s="675"/>
      <c r="I170" s="676"/>
      <c r="J170" s="674" t="s">
        <v>608</v>
      </c>
      <c r="K170" s="675"/>
      <c r="L170" s="675"/>
      <c r="M170" s="675"/>
      <c r="N170" s="676"/>
      <c r="O170" s="253" t="s">
        <v>609</v>
      </c>
      <c r="P170" s="197" t="s">
        <v>29</v>
      </c>
      <c r="Q170" s="196"/>
      <c r="R170" s="244">
        <v>0.34</v>
      </c>
      <c r="S170" s="194"/>
      <c r="T170" s="245">
        <v>0.33</v>
      </c>
      <c r="U170" s="194"/>
      <c r="V170" s="245">
        <v>0.33</v>
      </c>
      <c r="W170" s="194"/>
      <c r="X170" s="237"/>
      <c r="Y170" s="237"/>
      <c r="Z170" s="237"/>
      <c r="AA170" s="595"/>
      <c r="AB170" s="595"/>
      <c r="AC170" s="595"/>
      <c r="AD170" s="595"/>
      <c r="AE170" s="595"/>
      <c r="AF170" s="595"/>
      <c r="AG170" s="595"/>
      <c r="AH170" s="595"/>
      <c r="AI170" s="595"/>
      <c r="AJ170" s="595"/>
      <c r="AK170" s="596"/>
      <c r="AL170" s="200"/>
      <c r="AM170" s="244">
        <v>0.34</v>
      </c>
      <c r="AN170" s="194"/>
      <c r="AO170" s="245">
        <v>0.33</v>
      </c>
      <c r="AP170" s="194"/>
      <c r="AQ170" s="245">
        <v>0.33</v>
      </c>
      <c r="AR170" s="194"/>
      <c r="AS170" s="237"/>
      <c r="AT170" s="237"/>
      <c r="AU170" s="237"/>
      <c r="AV170" s="206"/>
    </row>
    <row r="171" spans="1:55" ht="60" customHeight="1">
      <c r="A171" s="874"/>
      <c r="B171" s="587" t="s">
        <v>467</v>
      </c>
      <c r="C171" s="588"/>
      <c r="D171" s="285" t="s">
        <v>46</v>
      </c>
      <c r="E171" s="674" t="s">
        <v>610</v>
      </c>
      <c r="F171" s="675"/>
      <c r="G171" s="675"/>
      <c r="H171" s="675"/>
      <c r="I171" s="676"/>
      <c r="J171" s="674" t="s">
        <v>611</v>
      </c>
      <c r="K171" s="675"/>
      <c r="L171" s="675"/>
      <c r="M171" s="675"/>
      <c r="N171" s="676"/>
      <c r="O171" s="253" t="s">
        <v>612</v>
      </c>
      <c r="P171" s="197" t="s">
        <v>29</v>
      </c>
      <c r="Q171" s="196"/>
      <c r="R171" s="244">
        <v>0.34</v>
      </c>
      <c r="S171" s="194"/>
      <c r="T171" s="245">
        <v>0.33</v>
      </c>
      <c r="U171" s="194"/>
      <c r="V171" s="245">
        <v>0.33</v>
      </c>
      <c r="W171" s="194"/>
      <c r="X171" s="237"/>
      <c r="Y171" s="237"/>
      <c r="Z171" s="237"/>
      <c r="AA171" s="595"/>
      <c r="AB171" s="595"/>
      <c r="AC171" s="595"/>
      <c r="AD171" s="595"/>
      <c r="AE171" s="595"/>
      <c r="AF171" s="595"/>
      <c r="AG171" s="595"/>
      <c r="AH171" s="595"/>
      <c r="AI171" s="595"/>
      <c r="AJ171" s="595"/>
      <c r="AK171" s="596"/>
      <c r="AL171" s="200"/>
      <c r="AM171" s="244">
        <v>0.34</v>
      </c>
      <c r="AN171" s="194"/>
      <c r="AO171" s="245">
        <v>0.33</v>
      </c>
      <c r="AP171" s="194"/>
      <c r="AQ171" s="245">
        <v>0.33</v>
      </c>
      <c r="AR171" s="194"/>
      <c r="AS171" s="237"/>
      <c r="AT171" s="237"/>
      <c r="AU171" s="237"/>
      <c r="AV171" s="206"/>
    </row>
    <row r="172" spans="1:55" ht="141.75" customHeight="1" thickBot="1">
      <c r="A172" s="874"/>
      <c r="B172" s="589"/>
      <c r="C172" s="590"/>
      <c r="D172" s="286" t="s">
        <v>49</v>
      </c>
      <c r="E172" s="625" t="s">
        <v>613</v>
      </c>
      <c r="F172" s="626"/>
      <c r="G172" s="626"/>
      <c r="H172" s="626"/>
      <c r="I172" s="627"/>
      <c r="J172" s="625" t="s">
        <v>614</v>
      </c>
      <c r="K172" s="626"/>
      <c r="L172" s="626"/>
      <c r="M172" s="626"/>
      <c r="N172" s="627"/>
      <c r="O172" s="254" t="s">
        <v>605</v>
      </c>
      <c r="P172" s="205" t="s">
        <v>29</v>
      </c>
      <c r="Q172" s="196"/>
      <c r="R172" s="250">
        <v>0.34</v>
      </c>
      <c r="S172" s="255"/>
      <c r="T172" s="251">
        <v>0.33</v>
      </c>
      <c r="U172" s="255"/>
      <c r="V172" s="251">
        <v>0.33</v>
      </c>
      <c r="W172" s="255"/>
      <c r="X172" s="239"/>
      <c r="Y172" s="239"/>
      <c r="Z172" s="239"/>
      <c r="AA172" s="607"/>
      <c r="AB172" s="607"/>
      <c r="AC172" s="607"/>
      <c r="AD172" s="607"/>
      <c r="AE172" s="607"/>
      <c r="AF172" s="607"/>
      <c r="AG172" s="607"/>
      <c r="AH172" s="607"/>
      <c r="AI172" s="607"/>
      <c r="AJ172" s="607"/>
      <c r="AK172" s="608"/>
      <c r="AL172" s="200"/>
      <c r="AM172" s="250">
        <v>0.34</v>
      </c>
      <c r="AN172" s="255"/>
      <c r="AO172" s="251">
        <v>0.33</v>
      </c>
      <c r="AP172" s="255"/>
      <c r="AQ172" s="251">
        <v>0.33</v>
      </c>
      <c r="AR172" s="255"/>
      <c r="AS172" s="239"/>
      <c r="AT172" s="239"/>
      <c r="AU172" s="239"/>
      <c r="AV172" s="207"/>
    </row>
    <row r="173" spans="1:55" ht="15" customHeight="1" thickBot="1">
      <c r="A173" s="874"/>
      <c r="B173" s="216"/>
      <c r="AA173" s="93"/>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row>
    <row r="174" spans="1:55" ht="111" customHeight="1" thickBot="1">
      <c r="A174" s="874"/>
      <c r="B174" s="698">
        <v>6</v>
      </c>
      <c r="C174" s="699"/>
      <c r="D174" s="632" t="s">
        <v>468</v>
      </c>
      <c r="E174" s="632"/>
      <c r="F174" s="632"/>
      <c r="G174" s="632"/>
      <c r="H174" s="632"/>
      <c r="I174" s="632"/>
      <c r="J174" s="632"/>
      <c r="K174" s="632"/>
      <c r="L174" s="632"/>
      <c r="M174" s="632"/>
      <c r="N174" s="632"/>
      <c r="O174" s="632"/>
      <c r="P174" s="633"/>
      <c r="Q174" s="91"/>
      <c r="R174" s="634" t="s">
        <v>267</v>
      </c>
      <c r="S174" s="635"/>
      <c r="T174" s="635"/>
      <c r="U174" s="635"/>
      <c r="V174" s="635"/>
      <c r="W174" s="700"/>
      <c r="X174" s="700"/>
      <c r="Y174" s="700"/>
      <c r="Z174" s="700"/>
      <c r="AA174" s="700"/>
      <c r="AB174" s="700"/>
      <c r="AC174" s="700"/>
      <c r="AD174" s="700"/>
      <c r="AE174" s="700"/>
      <c r="AF174" s="700"/>
      <c r="AG174" s="700"/>
      <c r="AH174" s="700"/>
      <c r="AI174" s="700"/>
      <c r="AJ174" s="700"/>
      <c r="AK174" s="701"/>
      <c r="AL174" s="95"/>
      <c r="AM174" s="95"/>
      <c r="AN174" s="91"/>
      <c r="AO174" s="95"/>
      <c r="AP174" s="95"/>
      <c r="AQ174" s="95"/>
      <c r="AR174" s="95"/>
      <c r="AS174" s="95"/>
      <c r="AT174" s="95"/>
      <c r="AU174" s="95"/>
      <c r="AV174" s="90"/>
      <c r="AW174" s="90"/>
      <c r="AX174" s="90"/>
    </row>
    <row r="175" spans="1:55" ht="39" customHeight="1">
      <c r="A175" s="874"/>
      <c r="B175" s="681" t="s">
        <v>315</v>
      </c>
      <c r="C175" s="682"/>
      <c r="D175" s="639" t="s">
        <v>660</v>
      </c>
      <c r="E175" s="639"/>
      <c r="F175" s="639"/>
      <c r="G175" s="639"/>
      <c r="H175" s="639"/>
      <c r="I175" s="639"/>
      <c r="J175" s="639"/>
      <c r="K175" s="639"/>
      <c r="L175" s="639"/>
      <c r="M175" s="639"/>
      <c r="N175" s="639"/>
      <c r="O175" s="639"/>
      <c r="P175" s="640"/>
      <c r="Q175" s="91"/>
      <c r="R175" s="641" t="s">
        <v>468</v>
      </c>
      <c r="S175" s="642"/>
      <c r="T175" s="642"/>
      <c r="U175" s="642"/>
      <c r="V175" s="702"/>
      <c r="W175" s="677" t="s">
        <v>390</v>
      </c>
      <c r="X175" s="678"/>
      <c r="Y175" s="678"/>
      <c r="Z175" s="678"/>
      <c r="AA175" s="678"/>
      <c r="AB175" s="257" t="s">
        <v>294</v>
      </c>
      <c r="AC175" s="679" t="s">
        <v>295</v>
      </c>
      <c r="AD175" s="679"/>
      <c r="AE175" s="679"/>
      <c r="AF175" s="679"/>
      <c r="AG175" s="679"/>
      <c r="AH175" s="679"/>
      <c r="AI175" s="679"/>
      <c r="AJ175" s="679"/>
      <c r="AK175" s="680"/>
      <c r="AL175" s="192"/>
      <c r="AM175" s="91"/>
      <c r="AN175" s="91"/>
      <c r="AO175" s="95"/>
      <c r="AP175" s="95"/>
      <c r="AQ175" s="95"/>
      <c r="AR175" s="95"/>
      <c r="AS175" s="95"/>
      <c r="AT175" s="95"/>
      <c r="AU175" s="95"/>
      <c r="AV175" s="90"/>
      <c r="AW175" s="90"/>
      <c r="AX175" s="90"/>
    </row>
    <row r="176" spans="1:55" ht="36" customHeight="1">
      <c r="A176" s="874"/>
      <c r="B176" s="681" t="s">
        <v>328</v>
      </c>
      <c r="C176" s="682"/>
      <c r="D176" s="683" t="s">
        <v>657</v>
      </c>
      <c r="E176" s="683"/>
      <c r="F176" s="683"/>
      <c r="G176" s="683"/>
      <c r="H176" s="683"/>
      <c r="I176" s="683"/>
      <c r="J176" s="683"/>
      <c r="K176" s="683"/>
      <c r="L176" s="683"/>
      <c r="M176" s="683"/>
      <c r="N176" s="683"/>
      <c r="O176" s="683"/>
      <c r="P176" s="684"/>
      <c r="Q176" s="91"/>
      <c r="R176" s="641"/>
      <c r="S176" s="642"/>
      <c r="T176" s="642"/>
      <c r="U176" s="642"/>
      <c r="V176" s="702"/>
      <c r="W176" s="964" t="s">
        <v>395</v>
      </c>
      <c r="X176" s="965"/>
      <c r="Y176" s="965"/>
      <c r="Z176" s="965"/>
      <c r="AA176" s="966"/>
      <c r="AB176" s="705" t="s">
        <v>285</v>
      </c>
      <c r="AC176" s="707" t="s">
        <v>509</v>
      </c>
      <c r="AD176" s="708"/>
      <c r="AE176" s="708"/>
      <c r="AF176" s="708"/>
      <c r="AG176" s="708"/>
      <c r="AH176" s="708"/>
      <c r="AI176" s="708"/>
      <c r="AJ176" s="708"/>
      <c r="AK176" s="709"/>
      <c r="AL176" s="192"/>
      <c r="AM176" s="91"/>
      <c r="AN176" s="91"/>
      <c r="AO176" s="95"/>
      <c r="AP176" s="95"/>
      <c r="AQ176" s="95"/>
      <c r="AR176" s="95"/>
      <c r="AS176" s="95"/>
      <c r="AT176" s="95"/>
      <c r="AU176" s="95"/>
      <c r="AV176" s="90"/>
      <c r="AW176" s="90"/>
      <c r="AX176" s="90"/>
    </row>
    <row r="177" spans="1:55" ht="36" customHeight="1">
      <c r="A177" s="874"/>
      <c r="B177" s="280" t="s">
        <v>7</v>
      </c>
      <c r="C177" s="281"/>
      <c r="D177" s="685" t="s">
        <v>658</v>
      </c>
      <c r="E177" s="686"/>
      <c r="F177" s="686"/>
      <c r="G177" s="686"/>
      <c r="H177" s="686"/>
      <c r="I177" s="686"/>
      <c r="J177" s="686"/>
      <c r="K177" s="686"/>
      <c r="L177" s="686"/>
      <c r="M177" s="686"/>
      <c r="N177" s="686"/>
      <c r="O177" s="686"/>
      <c r="P177" s="687"/>
      <c r="Q177" s="91"/>
      <c r="R177" s="641"/>
      <c r="S177" s="642"/>
      <c r="T177" s="642"/>
      <c r="U177" s="642"/>
      <c r="V177" s="702"/>
      <c r="W177" s="967"/>
      <c r="X177" s="648"/>
      <c r="Y177" s="648"/>
      <c r="Z177" s="648"/>
      <c r="AA177" s="649"/>
      <c r="AB177" s="706"/>
      <c r="AC177" s="710"/>
      <c r="AD177" s="711"/>
      <c r="AE177" s="711"/>
      <c r="AF177" s="711"/>
      <c r="AG177" s="711"/>
      <c r="AH177" s="711"/>
      <c r="AI177" s="711"/>
      <c r="AJ177" s="711"/>
      <c r="AK177" s="712"/>
      <c r="AL177" s="193"/>
      <c r="AM177" s="91"/>
      <c r="AN177" s="91"/>
      <c r="AO177" s="96"/>
      <c r="AP177" s="96"/>
      <c r="AQ177" s="96"/>
      <c r="AR177" s="96"/>
      <c r="AS177" s="96"/>
      <c r="AT177" s="96"/>
      <c r="AU177" s="96"/>
      <c r="AV177" s="90"/>
      <c r="AW177" s="90"/>
      <c r="AX177" s="90"/>
    </row>
    <row r="178" spans="1:55" ht="36" customHeight="1">
      <c r="A178" s="874"/>
      <c r="B178" s="688" t="s">
        <v>159</v>
      </c>
      <c r="C178" s="689"/>
      <c r="D178" s="690" t="s">
        <v>506</v>
      </c>
      <c r="E178" s="690"/>
      <c r="F178" s="690"/>
      <c r="G178" s="690"/>
      <c r="H178" s="690"/>
      <c r="I178" s="690"/>
      <c r="J178" s="690"/>
      <c r="K178" s="690"/>
      <c r="L178" s="690"/>
      <c r="M178" s="690"/>
      <c r="N178" s="690"/>
      <c r="O178" s="690"/>
      <c r="P178" s="691"/>
      <c r="Q178" s="216"/>
      <c r="R178" s="641"/>
      <c r="S178" s="642"/>
      <c r="T178" s="642"/>
      <c r="U178" s="642"/>
      <c r="V178" s="702"/>
      <c r="W178" s="692" t="s">
        <v>510</v>
      </c>
      <c r="X178" s="693"/>
      <c r="Y178" s="693"/>
      <c r="Z178" s="693"/>
      <c r="AA178" s="693"/>
      <c r="AB178" s="218" t="s">
        <v>285</v>
      </c>
      <c r="AC178" s="703" t="s">
        <v>511</v>
      </c>
      <c r="AD178" s="703"/>
      <c r="AE178" s="703"/>
      <c r="AF178" s="703"/>
      <c r="AG178" s="703"/>
      <c r="AH178" s="703"/>
      <c r="AI178" s="703"/>
      <c r="AJ178" s="703"/>
      <c r="AK178" s="704"/>
      <c r="AL178" s="193"/>
    </row>
    <row r="179" spans="1:55" ht="36" customHeight="1">
      <c r="A179" s="874"/>
      <c r="B179" s="688" t="s">
        <v>327</v>
      </c>
      <c r="C179" s="689"/>
      <c r="D179" s="690" t="s">
        <v>659</v>
      </c>
      <c r="E179" s="690"/>
      <c r="F179" s="690"/>
      <c r="G179" s="690"/>
      <c r="H179" s="690"/>
      <c r="I179" s="690"/>
      <c r="J179" s="690"/>
      <c r="K179" s="690"/>
      <c r="L179" s="690"/>
      <c r="M179" s="690"/>
      <c r="N179" s="690"/>
      <c r="O179" s="690"/>
      <c r="P179" s="691"/>
      <c r="Q179" s="665"/>
      <c r="R179" s="641"/>
      <c r="S179" s="642"/>
      <c r="T179" s="642"/>
      <c r="U179" s="642"/>
      <c r="V179" s="702"/>
      <c r="W179" s="692"/>
      <c r="X179" s="693"/>
      <c r="Y179" s="693"/>
      <c r="Z179" s="693"/>
      <c r="AA179" s="693"/>
      <c r="AB179" s="218"/>
      <c r="AC179" s="703"/>
      <c r="AD179" s="703"/>
      <c r="AE179" s="703"/>
      <c r="AF179" s="703"/>
      <c r="AG179" s="703"/>
      <c r="AH179" s="703"/>
      <c r="AI179" s="703"/>
      <c r="AJ179" s="703"/>
      <c r="AK179" s="704"/>
      <c r="AL179" s="191"/>
      <c r="AM179" s="90"/>
      <c r="AN179" s="90"/>
      <c r="AO179" s="90"/>
      <c r="AP179" s="90"/>
      <c r="AQ179" s="90"/>
      <c r="AR179" s="90"/>
      <c r="AS179" s="90"/>
      <c r="AT179" s="90"/>
      <c r="AU179" s="90"/>
      <c r="AV179" s="90"/>
      <c r="AW179" s="90"/>
      <c r="AX179" s="90"/>
      <c r="AY179" s="90"/>
      <c r="AZ179" s="90"/>
      <c r="BA179" s="90"/>
      <c r="BB179" s="90"/>
      <c r="BC179" s="90"/>
    </row>
    <row r="180" spans="1:55" ht="36" customHeight="1" thickBot="1">
      <c r="A180" s="874"/>
      <c r="B180" s="713" t="s">
        <v>463</v>
      </c>
      <c r="C180" s="714"/>
      <c r="D180" s="715" t="s">
        <v>329</v>
      </c>
      <c r="E180" s="715"/>
      <c r="F180" s="715"/>
      <c r="G180" s="715"/>
      <c r="H180" s="715"/>
      <c r="I180" s="715"/>
      <c r="J180" s="715"/>
      <c r="K180" s="715"/>
      <c r="L180" s="715"/>
      <c r="M180" s="715"/>
      <c r="N180" s="715"/>
      <c r="O180" s="715"/>
      <c r="P180" s="716"/>
      <c r="Q180" s="665"/>
      <c r="R180" s="644"/>
      <c r="S180" s="645"/>
      <c r="T180" s="645"/>
      <c r="U180" s="645"/>
      <c r="V180" s="645"/>
      <c r="W180" s="696"/>
      <c r="X180" s="697"/>
      <c r="Y180" s="697"/>
      <c r="Z180" s="697"/>
      <c r="AA180" s="697"/>
      <c r="AB180" s="208"/>
      <c r="AC180" s="650"/>
      <c r="AD180" s="650"/>
      <c r="AE180" s="650"/>
      <c r="AF180" s="650"/>
      <c r="AG180" s="650"/>
      <c r="AH180" s="650"/>
      <c r="AI180" s="650"/>
      <c r="AJ180" s="650"/>
      <c r="AK180" s="651"/>
      <c r="AL180" s="191"/>
      <c r="AM180" s="90"/>
      <c r="AN180" s="90"/>
      <c r="AO180" s="90"/>
      <c r="AP180" s="90"/>
      <c r="AQ180" s="90"/>
      <c r="AR180" s="90"/>
      <c r="AS180" s="90"/>
      <c r="AT180" s="90"/>
      <c r="AU180" s="90"/>
      <c r="AV180" s="90"/>
      <c r="AW180" s="90"/>
      <c r="AX180" s="90"/>
      <c r="AY180" s="90"/>
      <c r="AZ180" s="90"/>
      <c r="BA180" s="90"/>
      <c r="BB180" s="90"/>
      <c r="BC180" s="90"/>
    </row>
    <row r="181" spans="1:55" ht="9" customHeight="1" thickBot="1">
      <c r="A181" s="874"/>
      <c r="B181" s="216"/>
      <c r="C181" s="598"/>
      <c r="D181" s="598"/>
      <c r="E181" s="598"/>
      <c r="F181" s="598"/>
      <c r="G181" s="598"/>
      <c r="H181" s="598"/>
      <c r="I181" s="598"/>
      <c r="J181" s="598"/>
      <c r="K181" s="598"/>
      <c r="L181" s="598"/>
      <c r="M181" s="598"/>
      <c r="N181" s="598"/>
      <c r="O181" s="598"/>
      <c r="P181" s="598"/>
      <c r="Q181" s="88"/>
      <c r="R181" s="88"/>
      <c r="S181" s="88"/>
      <c r="T181" s="88"/>
      <c r="U181" s="88"/>
      <c r="V181" s="88"/>
      <c r="W181" s="88"/>
      <c r="X181" s="88"/>
      <c r="Y181" s="88"/>
      <c r="Z181" s="88"/>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Y181" s="90"/>
      <c r="AZ181" s="90"/>
      <c r="BA181" s="90"/>
      <c r="BB181" s="90"/>
      <c r="BC181" s="90"/>
    </row>
    <row r="182" spans="1:55" ht="54" customHeight="1">
      <c r="A182" s="874"/>
      <c r="B182" s="599" t="s">
        <v>324</v>
      </c>
      <c r="C182" s="600"/>
      <c r="D182" s="612" t="s">
        <v>443</v>
      </c>
      <c r="E182" s="614" t="s">
        <v>20</v>
      </c>
      <c r="F182" s="614"/>
      <c r="G182" s="614"/>
      <c r="H182" s="614"/>
      <c r="I182" s="614"/>
      <c r="J182" s="614" t="s">
        <v>21</v>
      </c>
      <c r="K182" s="614"/>
      <c r="L182" s="614"/>
      <c r="M182" s="614"/>
      <c r="N182" s="614"/>
      <c r="O182" s="600" t="s">
        <v>348</v>
      </c>
      <c r="P182" s="616" t="s">
        <v>318</v>
      </c>
      <c r="Q182" s="618"/>
      <c r="R182" s="599" t="s">
        <v>345</v>
      </c>
      <c r="S182" s="600"/>
      <c r="T182" s="600"/>
      <c r="U182" s="600"/>
      <c r="V182" s="600"/>
      <c r="W182" s="600"/>
      <c r="X182" s="600"/>
      <c r="Y182" s="600"/>
      <c r="Z182" s="600"/>
      <c r="AA182" s="619" t="s">
        <v>321</v>
      </c>
      <c r="AB182" s="619"/>
      <c r="AC182" s="619"/>
      <c r="AD182" s="619"/>
      <c r="AE182" s="619"/>
      <c r="AF182" s="619"/>
      <c r="AG182" s="619"/>
      <c r="AH182" s="619"/>
      <c r="AI182" s="619"/>
      <c r="AJ182" s="619"/>
      <c r="AK182" s="620"/>
      <c r="AL182" s="198"/>
      <c r="AM182" s="599" t="s">
        <v>346</v>
      </c>
      <c r="AN182" s="600"/>
      <c r="AO182" s="600"/>
      <c r="AP182" s="600"/>
      <c r="AQ182" s="600"/>
      <c r="AR182" s="600"/>
      <c r="AS182" s="600"/>
      <c r="AT182" s="600"/>
      <c r="AU182" s="600"/>
      <c r="AV182" s="212" t="s">
        <v>322</v>
      </c>
      <c r="AY182" s="90"/>
      <c r="AZ182" s="90"/>
      <c r="BA182" s="90"/>
      <c r="BB182" s="90"/>
      <c r="BC182" s="90"/>
    </row>
    <row r="183" spans="1:55" ht="47.25" customHeight="1">
      <c r="A183" s="874"/>
      <c r="B183" s="601"/>
      <c r="C183" s="602"/>
      <c r="D183" s="613"/>
      <c r="E183" s="615"/>
      <c r="F183" s="615"/>
      <c r="G183" s="615"/>
      <c r="H183" s="615"/>
      <c r="I183" s="615"/>
      <c r="J183" s="615"/>
      <c r="K183" s="615"/>
      <c r="L183" s="615"/>
      <c r="M183" s="615"/>
      <c r="N183" s="615"/>
      <c r="O183" s="602"/>
      <c r="P183" s="617"/>
      <c r="Q183" s="618"/>
      <c r="R183" s="621" t="s">
        <v>299</v>
      </c>
      <c r="S183" s="622"/>
      <c r="T183" s="622"/>
      <c r="U183" s="622"/>
      <c r="V183" s="622"/>
      <c r="W183" s="622"/>
      <c r="X183" s="623" t="s">
        <v>349</v>
      </c>
      <c r="Y183" s="623"/>
      <c r="Z183" s="623"/>
      <c r="AA183" s="624" t="s">
        <v>296</v>
      </c>
      <c r="AB183" s="624"/>
      <c r="AC183" s="624" t="s">
        <v>297</v>
      </c>
      <c r="AD183" s="624"/>
      <c r="AE183" s="624"/>
      <c r="AF183" s="624"/>
      <c r="AG183" s="624" t="s">
        <v>298</v>
      </c>
      <c r="AH183" s="624"/>
      <c r="AI183" s="624"/>
      <c r="AJ183" s="624"/>
      <c r="AK183" s="609"/>
      <c r="AL183" s="199"/>
      <c r="AM183" s="621" t="s">
        <v>299</v>
      </c>
      <c r="AN183" s="622"/>
      <c r="AO183" s="622"/>
      <c r="AP183" s="622"/>
      <c r="AQ183" s="622"/>
      <c r="AR183" s="622"/>
      <c r="AS183" s="623" t="s">
        <v>349</v>
      </c>
      <c r="AT183" s="623"/>
      <c r="AU183" s="623"/>
      <c r="AV183" s="609" t="s">
        <v>323</v>
      </c>
      <c r="AY183" s="90"/>
      <c r="AZ183" s="90"/>
      <c r="BA183" s="90"/>
      <c r="BB183" s="90"/>
      <c r="BC183" s="90"/>
    </row>
    <row r="184" spans="1:55" ht="25.5" customHeight="1">
      <c r="A184" s="874"/>
      <c r="B184" s="601"/>
      <c r="C184" s="602"/>
      <c r="D184" s="613"/>
      <c r="E184" s="615"/>
      <c r="F184" s="615"/>
      <c r="G184" s="615"/>
      <c r="H184" s="615"/>
      <c r="I184" s="615"/>
      <c r="J184" s="615"/>
      <c r="K184" s="615"/>
      <c r="L184" s="615"/>
      <c r="M184" s="615"/>
      <c r="N184" s="615"/>
      <c r="O184" s="602"/>
      <c r="P184" s="617"/>
      <c r="Q184" s="213"/>
      <c r="R184" s="621"/>
      <c r="S184" s="622"/>
      <c r="T184" s="622"/>
      <c r="U184" s="622"/>
      <c r="V184" s="622"/>
      <c r="W184" s="622"/>
      <c r="X184" s="240">
        <v>1</v>
      </c>
      <c r="Y184" s="240">
        <v>2</v>
      </c>
      <c r="Z184" s="240">
        <v>3</v>
      </c>
      <c r="AA184" s="624"/>
      <c r="AB184" s="624"/>
      <c r="AC184" s="624"/>
      <c r="AD184" s="624"/>
      <c r="AE184" s="624"/>
      <c r="AF184" s="624"/>
      <c r="AG184" s="624"/>
      <c r="AH184" s="624"/>
      <c r="AI184" s="624"/>
      <c r="AJ184" s="624"/>
      <c r="AK184" s="609"/>
      <c r="AL184" s="199"/>
      <c r="AM184" s="621"/>
      <c r="AN184" s="622"/>
      <c r="AO184" s="622"/>
      <c r="AP184" s="622"/>
      <c r="AQ184" s="622"/>
      <c r="AR184" s="622"/>
      <c r="AS184" s="240">
        <v>1</v>
      </c>
      <c r="AT184" s="240">
        <v>2</v>
      </c>
      <c r="AU184" s="240">
        <v>3</v>
      </c>
      <c r="AV184" s="609"/>
      <c r="AY184" s="90"/>
      <c r="AZ184" s="90"/>
      <c r="BA184" s="90"/>
      <c r="BB184" s="90"/>
      <c r="BC184" s="90"/>
    </row>
    <row r="185" spans="1:55" ht="45" customHeight="1">
      <c r="A185" s="874"/>
      <c r="B185" s="610" t="s">
        <v>469</v>
      </c>
      <c r="C185" s="611"/>
      <c r="D185" s="285" t="s">
        <v>25</v>
      </c>
      <c r="E185" s="674" t="s">
        <v>661</v>
      </c>
      <c r="F185" s="675"/>
      <c r="G185" s="675"/>
      <c r="H185" s="675"/>
      <c r="I185" s="676"/>
      <c r="J185" s="674" t="s">
        <v>662</v>
      </c>
      <c r="K185" s="675"/>
      <c r="L185" s="675"/>
      <c r="M185" s="675"/>
      <c r="N185" s="676"/>
      <c r="O185" s="253" t="s">
        <v>672</v>
      </c>
      <c r="P185" s="197" t="s">
        <v>325</v>
      </c>
      <c r="Q185" s="196"/>
      <c r="R185" s="565">
        <v>1</v>
      </c>
      <c r="S185" s="566"/>
      <c r="T185" s="566"/>
      <c r="U185" s="597"/>
      <c r="V185" s="597"/>
      <c r="W185" s="597"/>
      <c r="X185" s="238"/>
      <c r="Y185" s="238"/>
      <c r="Z185" s="238"/>
      <c r="AA185" s="694"/>
      <c r="AB185" s="695"/>
      <c r="AC185" s="595"/>
      <c r="AD185" s="595"/>
      <c r="AE185" s="595"/>
      <c r="AF185" s="595"/>
      <c r="AG185" s="595"/>
      <c r="AH185" s="595"/>
      <c r="AI185" s="595"/>
      <c r="AJ185" s="595"/>
      <c r="AK185" s="596"/>
      <c r="AL185" s="200"/>
      <c r="AM185" s="565">
        <v>1</v>
      </c>
      <c r="AN185" s="566"/>
      <c r="AO185" s="566"/>
      <c r="AP185" s="597"/>
      <c r="AQ185" s="597"/>
      <c r="AR185" s="597"/>
      <c r="AS185" s="238"/>
      <c r="AT185" s="238"/>
      <c r="AU185" s="238"/>
      <c r="AV185" s="206"/>
      <c r="AY185" s="90"/>
      <c r="AZ185" s="90"/>
      <c r="BA185" s="90"/>
      <c r="BB185" s="90"/>
      <c r="BC185" s="90"/>
    </row>
    <row r="186" spans="1:55" ht="46.5" customHeight="1">
      <c r="A186" s="874"/>
      <c r="B186" s="610"/>
      <c r="C186" s="611"/>
      <c r="D186" s="285" t="s">
        <v>118</v>
      </c>
      <c r="E186" s="674" t="s">
        <v>663</v>
      </c>
      <c r="F186" s="675"/>
      <c r="G186" s="675"/>
      <c r="H186" s="675"/>
      <c r="I186" s="676"/>
      <c r="J186" s="674" t="s">
        <v>664</v>
      </c>
      <c r="K186" s="675"/>
      <c r="L186" s="675"/>
      <c r="M186" s="675"/>
      <c r="N186" s="676"/>
      <c r="O186" s="253" t="s">
        <v>672</v>
      </c>
      <c r="P186" s="197" t="s">
        <v>29</v>
      </c>
      <c r="Q186" s="196"/>
      <c r="R186" s="244">
        <v>0.34</v>
      </c>
      <c r="S186" s="194"/>
      <c r="T186" s="245">
        <v>0.33</v>
      </c>
      <c r="U186" s="194"/>
      <c r="V186" s="245">
        <v>0.33</v>
      </c>
      <c r="W186" s="194"/>
      <c r="X186" s="237"/>
      <c r="Y186" s="237"/>
      <c r="Z186" s="237"/>
      <c r="AA186" s="694"/>
      <c r="AB186" s="695"/>
      <c r="AC186" s="595"/>
      <c r="AD186" s="595"/>
      <c r="AE186" s="595"/>
      <c r="AF186" s="595"/>
      <c r="AG186" s="595"/>
      <c r="AH186" s="595"/>
      <c r="AI186" s="595"/>
      <c r="AJ186" s="595"/>
      <c r="AK186" s="596"/>
      <c r="AL186" s="200"/>
      <c r="AM186" s="244">
        <v>0.34</v>
      </c>
      <c r="AN186" s="194"/>
      <c r="AO186" s="245">
        <v>0.33</v>
      </c>
      <c r="AP186" s="194"/>
      <c r="AQ186" s="245">
        <v>0.33</v>
      </c>
      <c r="AR186" s="194"/>
      <c r="AS186" s="237"/>
      <c r="AT186" s="237"/>
      <c r="AU186" s="237"/>
      <c r="AV186" s="206"/>
      <c r="AY186" s="90"/>
      <c r="AZ186" s="90"/>
      <c r="BA186" s="90"/>
      <c r="BB186" s="90"/>
      <c r="BC186" s="90"/>
    </row>
    <row r="187" spans="1:55" ht="38.25" customHeight="1">
      <c r="A187" s="874"/>
      <c r="B187" s="610"/>
      <c r="C187" s="611"/>
      <c r="D187" s="285" t="s">
        <v>122</v>
      </c>
      <c r="E187" s="674" t="s">
        <v>665</v>
      </c>
      <c r="F187" s="675"/>
      <c r="G187" s="675"/>
      <c r="H187" s="675"/>
      <c r="I187" s="676"/>
      <c r="J187" s="674" t="s">
        <v>666</v>
      </c>
      <c r="K187" s="675"/>
      <c r="L187" s="675"/>
      <c r="M187" s="675"/>
      <c r="N187" s="676"/>
      <c r="O187" s="253" t="s">
        <v>672</v>
      </c>
      <c r="P187" s="197" t="s">
        <v>667</v>
      </c>
      <c r="Q187" s="196"/>
      <c r="R187" s="565">
        <v>0.5</v>
      </c>
      <c r="S187" s="566"/>
      <c r="T187" s="194"/>
      <c r="U187" s="566">
        <v>0.5</v>
      </c>
      <c r="V187" s="566"/>
      <c r="W187" s="194"/>
      <c r="X187" s="238"/>
      <c r="Y187" s="238"/>
      <c r="Z187" s="238"/>
      <c r="AA187" s="694"/>
      <c r="AB187" s="695"/>
      <c r="AC187" s="595"/>
      <c r="AD187" s="595"/>
      <c r="AE187" s="595"/>
      <c r="AF187" s="595"/>
      <c r="AG187" s="595"/>
      <c r="AH187" s="595"/>
      <c r="AI187" s="595"/>
      <c r="AJ187" s="595"/>
      <c r="AK187" s="596"/>
      <c r="AL187" s="200"/>
      <c r="AM187" s="565">
        <v>0.5</v>
      </c>
      <c r="AN187" s="566"/>
      <c r="AO187" s="194"/>
      <c r="AP187" s="566">
        <v>0.5</v>
      </c>
      <c r="AQ187" s="566"/>
      <c r="AR187" s="194"/>
      <c r="AS187" s="238"/>
      <c r="AT187" s="238"/>
      <c r="AU187" s="238"/>
      <c r="AV187" s="206"/>
      <c r="AY187" s="90"/>
      <c r="AZ187" s="90"/>
      <c r="BA187" s="90"/>
      <c r="BB187" s="90"/>
      <c r="BC187" s="90"/>
    </row>
    <row r="188" spans="1:55" ht="38.25" customHeight="1">
      <c r="A188" s="874"/>
      <c r="B188" s="610"/>
      <c r="C188" s="611"/>
      <c r="D188" s="285" t="s">
        <v>126</v>
      </c>
      <c r="E188" s="674" t="s">
        <v>668</v>
      </c>
      <c r="F188" s="675"/>
      <c r="G188" s="675"/>
      <c r="H188" s="675"/>
      <c r="I188" s="676"/>
      <c r="J188" s="674" t="s">
        <v>669</v>
      </c>
      <c r="K188" s="675"/>
      <c r="L188" s="675"/>
      <c r="M188" s="675"/>
      <c r="N188" s="676"/>
      <c r="O188" s="253" t="s">
        <v>672</v>
      </c>
      <c r="P188" s="197" t="s">
        <v>667</v>
      </c>
      <c r="Q188" s="196"/>
      <c r="R188" s="565">
        <v>0.5</v>
      </c>
      <c r="S188" s="566"/>
      <c r="T188" s="194"/>
      <c r="U188" s="566">
        <v>0.5</v>
      </c>
      <c r="V188" s="566"/>
      <c r="W188" s="194"/>
      <c r="X188" s="237"/>
      <c r="Y188" s="237"/>
      <c r="Z188" s="237"/>
      <c r="AA188" s="694"/>
      <c r="AB188" s="695"/>
      <c r="AC188" s="595"/>
      <c r="AD188" s="595"/>
      <c r="AE188" s="595"/>
      <c r="AF188" s="595"/>
      <c r="AG188" s="595"/>
      <c r="AH188" s="595"/>
      <c r="AI188" s="595"/>
      <c r="AJ188" s="595"/>
      <c r="AK188" s="596"/>
      <c r="AL188" s="200"/>
      <c r="AM188" s="565">
        <v>0.5</v>
      </c>
      <c r="AN188" s="566"/>
      <c r="AO188" s="194"/>
      <c r="AP188" s="566">
        <v>0.5</v>
      </c>
      <c r="AQ188" s="566"/>
      <c r="AR188" s="194"/>
      <c r="AS188" s="237"/>
      <c r="AT188" s="237"/>
      <c r="AU188" s="237"/>
      <c r="AV188" s="206"/>
    </row>
    <row r="189" spans="1:55" ht="38.25" customHeight="1">
      <c r="A189" s="874"/>
      <c r="B189" s="610"/>
      <c r="C189" s="611"/>
      <c r="D189" s="285" t="s">
        <v>230</v>
      </c>
      <c r="E189" s="674" t="s">
        <v>670</v>
      </c>
      <c r="F189" s="675"/>
      <c r="G189" s="675"/>
      <c r="H189" s="675"/>
      <c r="I189" s="676"/>
      <c r="J189" s="674" t="s">
        <v>671</v>
      </c>
      <c r="K189" s="675"/>
      <c r="L189" s="675"/>
      <c r="M189" s="675"/>
      <c r="N189" s="676"/>
      <c r="O189" s="253" t="s">
        <v>672</v>
      </c>
      <c r="P189" s="197" t="s">
        <v>667</v>
      </c>
      <c r="Q189" s="196"/>
      <c r="R189" s="565">
        <v>0.5</v>
      </c>
      <c r="S189" s="566"/>
      <c r="T189" s="194"/>
      <c r="U189" s="566">
        <v>0.5</v>
      </c>
      <c r="V189" s="566"/>
      <c r="W189" s="194"/>
      <c r="X189" s="238"/>
      <c r="Y189" s="238"/>
      <c r="Z189" s="238"/>
      <c r="AA189" s="694"/>
      <c r="AB189" s="695"/>
      <c r="AC189" s="595"/>
      <c r="AD189" s="595"/>
      <c r="AE189" s="595"/>
      <c r="AF189" s="595"/>
      <c r="AG189" s="595"/>
      <c r="AH189" s="595"/>
      <c r="AI189" s="595"/>
      <c r="AJ189" s="595"/>
      <c r="AK189" s="596"/>
      <c r="AL189" s="200"/>
      <c r="AM189" s="565">
        <v>0.5</v>
      </c>
      <c r="AN189" s="566"/>
      <c r="AO189" s="194"/>
      <c r="AP189" s="566">
        <v>0.5</v>
      </c>
      <c r="AQ189" s="566"/>
      <c r="AR189" s="194"/>
      <c r="AS189" s="238"/>
      <c r="AT189" s="238"/>
      <c r="AU189" s="238"/>
      <c r="AV189" s="206"/>
    </row>
    <row r="190" spans="1:55" ht="61.5" customHeight="1">
      <c r="A190" s="874"/>
      <c r="B190" s="587" t="s">
        <v>470</v>
      </c>
      <c r="C190" s="588"/>
      <c r="D190" s="285" t="s">
        <v>130</v>
      </c>
      <c r="E190" s="674" t="s">
        <v>673</v>
      </c>
      <c r="F190" s="675"/>
      <c r="G190" s="675"/>
      <c r="H190" s="675"/>
      <c r="I190" s="676"/>
      <c r="J190" s="674" t="s">
        <v>674</v>
      </c>
      <c r="K190" s="675"/>
      <c r="L190" s="675"/>
      <c r="M190" s="675"/>
      <c r="N190" s="676"/>
      <c r="O190" s="253" t="s">
        <v>684</v>
      </c>
      <c r="P190" s="197" t="s">
        <v>667</v>
      </c>
      <c r="Q190" s="196"/>
      <c r="R190" s="565">
        <v>0.5</v>
      </c>
      <c r="S190" s="566"/>
      <c r="T190" s="194"/>
      <c r="U190" s="566">
        <v>0.5</v>
      </c>
      <c r="V190" s="566"/>
      <c r="W190" s="194"/>
      <c r="X190" s="238"/>
      <c r="Y190" s="238"/>
      <c r="Z190" s="238"/>
      <c r="AA190" s="694"/>
      <c r="AB190" s="695"/>
      <c r="AC190" s="595"/>
      <c r="AD190" s="595"/>
      <c r="AE190" s="595"/>
      <c r="AF190" s="595"/>
      <c r="AG190" s="595"/>
      <c r="AH190" s="595"/>
      <c r="AI190" s="595"/>
      <c r="AJ190" s="595"/>
      <c r="AK190" s="596"/>
      <c r="AL190" s="200"/>
      <c r="AM190" s="565">
        <v>0.5</v>
      </c>
      <c r="AN190" s="566"/>
      <c r="AO190" s="194"/>
      <c r="AP190" s="566">
        <v>0.5</v>
      </c>
      <c r="AQ190" s="566"/>
      <c r="AR190" s="194"/>
      <c r="AS190" s="238"/>
      <c r="AT190" s="238"/>
      <c r="AU190" s="238"/>
      <c r="AV190" s="206"/>
    </row>
    <row r="191" spans="1:55" ht="83.25" customHeight="1">
      <c r="A191" s="874"/>
      <c r="B191" s="587"/>
      <c r="C191" s="588"/>
      <c r="D191" s="285" t="s">
        <v>31</v>
      </c>
      <c r="E191" s="674" t="s">
        <v>675</v>
      </c>
      <c r="F191" s="675"/>
      <c r="G191" s="675"/>
      <c r="H191" s="675"/>
      <c r="I191" s="676"/>
      <c r="J191" s="674" t="s">
        <v>676</v>
      </c>
      <c r="K191" s="675"/>
      <c r="L191" s="675"/>
      <c r="M191" s="675"/>
      <c r="N191" s="676"/>
      <c r="O191" s="253" t="s">
        <v>683</v>
      </c>
      <c r="P191" s="197" t="s">
        <v>677</v>
      </c>
      <c r="Q191" s="196"/>
      <c r="R191" s="565">
        <v>1</v>
      </c>
      <c r="S191" s="566"/>
      <c r="T191" s="566"/>
      <c r="U191" s="597"/>
      <c r="V191" s="597"/>
      <c r="W191" s="597"/>
      <c r="X191" s="237"/>
      <c r="Y191" s="237"/>
      <c r="Z191" s="237"/>
      <c r="AA191" s="694"/>
      <c r="AB191" s="695"/>
      <c r="AC191" s="595"/>
      <c r="AD191" s="595"/>
      <c r="AE191" s="595"/>
      <c r="AF191" s="595"/>
      <c r="AG191" s="595"/>
      <c r="AH191" s="595"/>
      <c r="AI191" s="595"/>
      <c r="AJ191" s="595"/>
      <c r="AK191" s="596"/>
      <c r="AL191" s="200"/>
      <c r="AM191" s="565">
        <v>1</v>
      </c>
      <c r="AN191" s="566"/>
      <c r="AO191" s="566"/>
      <c r="AP191" s="597"/>
      <c r="AQ191" s="597"/>
      <c r="AR191" s="597"/>
      <c r="AS191" s="237"/>
      <c r="AT191" s="237"/>
      <c r="AU191" s="237"/>
      <c r="AV191" s="206"/>
    </row>
    <row r="192" spans="1:55" ht="43.5" customHeight="1">
      <c r="A192" s="874"/>
      <c r="B192" s="587" t="s">
        <v>471</v>
      </c>
      <c r="C192" s="588"/>
      <c r="D192" s="285" t="s">
        <v>37</v>
      </c>
      <c r="E192" s="674" t="s">
        <v>678</v>
      </c>
      <c r="F192" s="675"/>
      <c r="G192" s="675"/>
      <c r="H192" s="675"/>
      <c r="I192" s="676"/>
      <c r="J192" s="674" t="s">
        <v>679</v>
      </c>
      <c r="K192" s="675"/>
      <c r="L192" s="675"/>
      <c r="M192" s="675"/>
      <c r="N192" s="676"/>
      <c r="O192" s="253" t="s">
        <v>680</v>
      </c>
      <c r="P192" s="197" t="s">
        <v>677</v>
      </c>
      <c r="Q192" s="196"/>
      <c r="R192" s="565">
        <v>1</v>
      </c>
      <c r="S192" s="566"/>
      <c r="T192" s="566"/>
      <c r="U192" s="597"/>
      <c r="V192" s="597"/>
      <c r="W192" s="597"/>
      <c r="X192" s="238"/>
      <c r="Y192" s="238"/>
      <c r="Z192" s="238"/>
      <c r="AA192" s="694"/>
      <c r="AB192" s="695"/>
      <c r="AC192" s="595"/>
      <c r="AD192" s="595"/>
      <c r="AE192" s="595"/>
      <c r="AF192" s="595"/>
      <c r="AG192" s="595"/>
      <c r="AH192" s="595"/>
      <c r="AI192" s="595"/>
      <c r="AJ192" s="595"/>
      <c r="AK192" s="596"/>
      <c r="AL192" s="200"/>
      <c r="AM192" s="565">
        <v>1</v>
      </c>
      <c r="AN192" s="566"/>
      <c r="AO192" s="566"/>
      <c r="AP192" s="597"/>
      <c r="AQ192" s="597"/>
      <c r="AR192" s="597"/>
      <c r="AS192" s="238"/>
      <c r="AT192" s="238"/>
      <c r="AU192" s="238"/>
      <c r="AV192" s="206"/>
    </row>
    <row r="193" spans="1:55" ht="48" customHeight="1" thickBot="1">
      <c r="A193" s="874"/>
      <c r="B193" s="589"/>
      <c r="C193" s="590"/>
      <c r="D193" s="286" t="s">
        <v>41</v>
      </c>
      <c r="E193" s="625" t="s">
        <v>681</v>
      </c>
      <c r="F193" s="626"/>
      <c r="G193" s="626"/>
      <c r="H193" s="626"/>
      <c r="I193" s="627"/>
      <c r="J193" s="625" t="s">
        <v>682</v>
      </c>
      <c r="K193" s="626"/>
      <c r="L193" s="626"/>
      <c r="M193" s="626"/>
      <c r="N193" s="627"/>
      <c r="O193" s="254" t="s">
        <v>672</v>
      </c>
      <c r="P193" s="205" t="s">
        <v>325</v>
      </c>
      <c r="Q193" s="196"/>
      <c r="R193" s="565">
        <v>1</v>
      </c>
      <c r="S193" s="566"/>
      <c r="T193" s="566"/>
      <c r="U193" s="597"/>
      <c r="V193" s="597"/>
      <c r="W193" s="597"/>
      <c r="X193" s="237"/>
      <c r="Y193" s="237"/>
      <c r="Z193" s="237"/>
      <c r="AA193" s="694"/>
      <c r="AB193" s="695"/>
      <c r="AC193" s="595"/>
      <c r="AD193" s="595"/>
      <c r="AE193" s="595"/>
      <c r="AF193" s="595"/>
      <c r="AG193" s="595"/>
      <c r="AH193" s="595"/>
      <c r="AI193" s="595"/>
      <c r="AJ193" s="595"/>
      <c r="AK193" s="596"/>
      <c r="AL193" s="200"/>
      <c r="AM193" s="565">
        <v>1</v>
      </c>
      <c r="AN193" s="566"/>
      <c r="AO193" s="566"/>
      <c r="AP193" s="597"/>
      <c r="AQ193" s="597"/>
      <c r="AR193" s="597"/>
      <c r="AS193" s="237"/>
      <c r="AT193" s="237"/>
      <c r="AU193" s="237"/>
      <c r="AV193" s="206"/>
    </row>
    <row r="194" spans="1:55" ht="15" customHeight="1" thickBot="1">
      <c r="A194" s="874"/>
      <c r="B194" s="216"/>
      <c r="AA194" s="93"/>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row>
    <row r="195" spans="1:55" ht="111" customHeight="1" thickBot="1">
      <c r="A195" s="874"/>
      <c r="B195" s="698">
        <v>7</v>
      </c>
      <c r="C195" s="699"/>
      <c r="D195" s="632" t="s">
        <v>472</v>
      </c>
      <c r="E195" s="632"/>
      <c r="F195" s="632"/>
      <c r="G195" s="632"/>
      <c r="H195" s="632"/>
      <c r="I195" s="632"/>
      <c r="J195" s="632"/>
      <c r="K195" s="632"/>
      <c r="L195" s="632"/>
      <c r="M195" s="632"/>
      <c r="N195" s="632"/>
      <c r="O195" s="632"/>
      <c r="P195" s="633"/>
      <c r="Q195" s="91"/>
      <c r="R195" s="901" t="s">
        <v>267</v>
      </c>
      <c r="S195" s="700"/>
      <c r="T195" s="700"/>
      <c r="U195" s="700"/>
      <c r="V195" s="700"/>
      <c r="W195" s="700"/>
      <c r="X195" s="700"/>
      <c r="Y195" s="700"/>
      <c r="Z195" s="700"/>
      <c r="AA195" s="700"/>
      <c r="AB195" s="700"/>
      <c r="AC195" s="700"/>
      <c r="AD195" s="700"/>
      <c r="AE195" s="700"/>
      <c r="AF195" s="700"/>
      <c r="AG195" s="700"/>
      <c r="AH195" s="700"/>
      <c r="AI195" s="700"/>
      <c r="AJ195" s="700"/>
      <c r="AK195" s="701"/>
      <c r="AL195" s="95"/>
      <c r="AM195" s="95"/>
      <c r="AN195" s="91"/>
      <c r="AO195" s="95"/>
      <c r="AP195" s="95"/>
      <c r="AQ195" s="95"/>
      <c r="AR195" s="95"/>
      <c r="AS195" s="95"/>
      <c r="AT195" s="95"/>
      <c r="AU195" s="95"/>
      <c r="AV195" s="90"/>
      <c r="AW195" s="90"/>
      <c r="AX195" s="90"/>
    </row>
    <row r="196" spans="1:55" ht="32.25" customHeight="1">
      <c r="A196" s="874"/>
      <c r="B196" s="681" t="s">
        <v>315</v>
      </c>
      <c r="C196" s="682"/>
      <c r="D196" s="639" t="s">
        <v>842</v>
      </c>
      <c r="E196" s="639"/>
      <c r="F196" s="639"/>
      <c r="G196" s="639"/>
      <c r="H196" s="639"/>
      <c r="I196" s="639"/>
      <c r="J196" s="639"/>
      <c r="K196" s="639"/>
      <c r="L196" s="639"/>
      <c r="M196" s="639"/>
      <c r="N196" s="639"/>
      <c r="O196" s="639"/>
      <c r="P196" s="640"/>
      <c r="Q196" s="91"/>
      <c r="R196" s="902" t="s">
        <v>341</v>
      </c>
      <c r="S196" s="903"/>
      <c r="T196" s="903"/>
      <c r="U196" s="903"/>
      <c r="V196" s="903"/>
      <c r="W196" s="934" t="s">
        <v>391</v>
      </c>
      <c r="X196" s="934"/>
      <c r="Y196" s="934"/>
      <c r="Z196" s="934"/>
      <c r="AA196" s="934"/>
      <c r="AB196" s="258" t="s">
        <v>285</v>
      </c>
      <c r="AC196" s="679" t="s">
        <v>392</v>
      </c>
      <c r="AD196" s="679"/>
      <c r="AE196" s="679"/>
      <c r="AF196" s="679"/>
      <c r="AG196" s="679"/>
      <c r="AH196" s="679"/>
      <c r="AI196" s="679"/>
      <c r="AJ196" s="679"/>
      <c r="AK196" s="680"/>
      <c r="AL196" s="192"/>
      <c r="AM196" s="91"/>
      <c r="AN196" s="91"/>
      <c r="AO196" s="95"/>
      <c r="AP196" s="95"/>
      <c r="AQ196" s="95"/>
      <c r="AR196" s="95"/>
      <c r="AS196" s="95"/>
      <c r="AT196" s="95"/>
      <c r="AU196" s="95"/>
      <c r="AV196" s="90"/>
      <c r="AW196" s="90"/>
      <c r="AX196" s="90"/>
    </row>
    <row r="197" spans="1:55" ht="32.25" customHeight="1">
      <c r="A197" s="874"/>
      <c r="B197" s="681" t="s">
        <v>328</v>
      </c>
      <c r="C197" s="682"/>
      <c r="D197" s="943" t="s">
        <v>405</v>
      </c>
      <c r="E197" s="943"/>
      <c r="F197" s="943"/>
      <c r="G197" s="943"/>
      <c r="H197" s="943"/>
      <c r="I197" s="943"/>
      <c r="J197" s="943"/>
      <c r="K197" s="943"/>
      <c r="L197" s="943"/>
      <c r="M197" s="943"/>
      <c r="N197" s="943"/>
      <c r="O197" s="943"/>
      <c r="P197" s="944"/>
      <c r="Q197" s="91"/>
      <c r="R197" s="883"/>
      <c r="S197" s="884"/>
      <c r="T197" s="884"/>
      <c r="U197" s="884"/>
      <c r="V197" s="884"/>
      <c r="W197" s="935" t="s">
        <v>393</v>
      </c>
      <c r="X197" s="935"/>
      <c r="Y197" s="935"/>
      <c r="Z197" s="935"/>
      <c r="AA197" s="935"/>
      <c r="AB197" s="246" t="s">
        <v>285</v>
      </c>
      <c r="AC197" s="663" t="s">
        <v>394</v>
      </c>
      <c r="AD197" s="663"/>
      <c r="AE197" s="663"/>
      <c r="AF197" s="663"/>
      <c r="AG197" s="663"/>
      <c r="AH197" s="663"/>
      <c r="AI197" s="663"/>
      <c r="AJ197" s="663"/>
      <c r="AK197" s="664"/>
      <c r="AL197" s="192"/>
      <c r="AM197" s="91"/>
      <c r="AN197" s="91"/>
      <c r="AO197" s="95"/>
      <c r="AP197" s="95"/>
      <c r="AQ197" s="95"/>
      <c r="AR197" s="95"/>
      <c r="AS197" s="95"/>
      <c r="AT197" s="95"/>
      <c r="AU197" s="95"/>
      <c r="AV197" s="90"/>
      <c r="AW197" s="90"/>
      <c r="AX197" s="90"/>
    </row>
    <row r="198" spans="1:55" ht="32.25" customHeight="1">
      <c r="A198" s="874"/>
      <c r="B198" s="280" t="s">
        <v>7</v>
      </c>
      <c r="C198" s="281"/>
      <c r="D198" s="789" t="s">
        <v>406</v>
      </c>
      <c r="E198" s="789"/>
      <c r="F198" s="789"/>
      <c r="G198" s="789"/>
      <c r="H198" s="789"/>
      <c r="I198" s="789"/>
      <c r="J198" s="789"/>
      <c r="K198" s="789"/>
      <c r="L198" s="789"/>
      <c r="M198" s="789"/>
      <c r="N198" s="789"/>
      <c r="O198" s="789"/>
      <c r="P198" s="790"/>
      <c r="Q198" s="91"/>
      <c r="R198" s="883"/>
      <c r="S198" s="884"/>
      <c r="T198" s="884"/>
      <c r="U198" s="884"/>
      <c r="V198" s="884"/>
      <c r="W198" s="936" t="s">
        <v>395</v>
      </c>
      <c r="X198" s="936"/>
      <c r="Y198" s="936"/>
      <c r="Z198" s="936"/>
      <c r="AA198" s="936"/>
      <c r="AB198" s="246" t="s">
        <v>285</v>
      </c>
      <c r="AC198" s="663" t="s">
        <v>396</v>
      </c>
      <c r="AD198" s="663"/>
      <c r="AE198" s="663"/>
      <c r="AF198" s="663"/>
      <c r="AG198" s="663"/>
      <c r="AH198" s="663"/>
      <c r="AI198" s="663"/>
      <c r="AJ198" s="663"/>
      <c r="AK198" s="664"/>
      <c r="AL198" s="193"/>
      <c r="AM198" s="91"/>
      <c r="AN198" s="91"/>
      <c r="AO198" s="96"/>
      <c r="AP198" s="96"/>
      <c r="AQ198" s="96"/>
      <c r="AR198" s="96"/>
      <c r="AS198" s="96"/>
      <c r="AT198" s="96"/>
      <c r="AU198" s="96"/>
      <c r="AV198" s="90"/>
      <c r="AW198" s="90"/>
      <c r="AX198" s="90"/>
    </row>
    <row r="199" spans="1:55" ht="32.25" customHeight="1">
      <c r="A199" s="874"/>
      <c r="B199" s="688" t="s">
        <v>159</v>
      </c>
      <c r="C199" s="689"/>
      <c r="D199" s="945" t="s">
        <v>407</v>
      </c>
      <c r="E199" s="945"/>
      <c r="F199" s="945"/>
      <c r="G199" s="945"/>
      <c r="H199" s="945"/>
      <c r="I199" s="945"/>
      <c r="J199" s="945"/>
      <c r="K199" s="945"/>
      <c r="L199" s="945"/>
      <c r="M199" s="945"/>
      <c r="N199" s="945"/>
      <c r="O199" s="945"/>
      <c r="P199" s="946"/>
      <c r="Q199" s="94"/>
      <c r="R199" s="883"/>
      <c r="S199" s="884"/>
      <c r="T199" s="884"/>
      <c r="U199" s="884"/>
      <c r="V199" s="884"/>
      <c r="W199" s="937" t="s">
        <v>397</v>
      </c>
      <c r="X199" s="937"/>
      <c r="Y199" s="937"/>
      <c r="Z199" s="937"/>
      <c r="AA199" s="937"/>
      <c r="AB199" s="259" t="s">
        <v>685</v>
      </c>
      <c r="AC199" s="938" t="s">
        <v>398</v>
      </c>
      <c r="AD199" s="938"/>
      <c r="AE199" s="938"/>
      <c r="AF199" s="938"/>
      <c r="AG199" s="938"/>
      <c r="AH199" s="938"/>
      <c r="AI199" s="938"/>
      <c r="AJ199" s="938"/>
      <c r="AK199" s="939"/>
      <c r="AL199" s="193"/>
    </row>
    <row r="200" spans="1:55" ht="32.25" customHeight="1">
      <c r="A200" s="874"/>
      <c r="B200" s="688" t="s">
        <v>327</v>
      </c>
      <c r="C200" s="689"/>
      <c r="D200" s="945" t="s">
        <v>799</v>
      </c>
      <c r="E200" s="945"/>
      <c r="F200" s="945"/>
      <c r="G200" s="945"/>
      <c r="H200" s="945"/>
      <c r="I200" s="945"/>
      <c r="J200" s="945"/>
      <c r="K200" s="945"/>
      <c r="L200" s="945"/>
      <c r="M200" s="945"/>
      <c r="N200" s="945"/>
      <c r="O200" s="945"/>
      <c r="P200" s="946"/>
      <c r="Q200" s="665"/>
      <c r="R200" s="883"/>
      <c r="S200" s="884"/>
      <c r="T200" s="884"/>
      <c r="U200" s="884"/>
      <c r="V200" s="884"/>
      <c r="W200" s="937"/>
      <c r="X200" s="937"/>
      <c r="Y200" s="937"/>
      <c r="Z200" s="937"/>
      <c r="AA200" s="937"/>
      <c r="AB200" s="259" t="s">
        <v>686</v>
      </c>
      <c r="AC200" s="938" t="s">
        <v>399</v>
      </c>
      <c r="AD200" s="938"/>
      <c r="AE200" s="938"/>
      <c r="AF200" s="938"/>
      <c r="AG200" s="938"/>
      <c r="AH200" s="938"/>
      <c r="AI200" s="938"/>
      <c r="AJ200" s="938"/>
      <c r="AK200" s="939"/>
      <c r="AL200" s="191"/>
      <c r="AM200" s="90"/>
      <c r="AN200" s="90"/>
      <c r="AO200" s="90"/>
      <c r="AP200" s="90"/>
      <c r="AQ200" s="90"/>
      <c r="AR200" s="90"/>
      <c r="AS200" s="90"/>
      <c r="AT200" s="90"/>
      <c r="AU200" s="90"/>
      <c r="AV200" s="90"/>
      <c r="AW200" s="90"/>
      <c r="AX200" s="90"/>
      <c r="AY200" s="90"/>
    </row>
    <row r="201" spans="1:55" ht="32.25" customHeight="1" thickBot="1">
      <c r="A201" s="874"/>
      <c r="B201" s="713" t="s">
        <v>463</v>
      </c>
      <c r="C201" s="714"/>
      <c r="D201" s="715" t="s">
        <v>329</v>
      </c>
      <c r="E201" s="715"/>
      <c r="F201" s="715"/>
      <c r="G201" s="715"/>
      <c r="H201" s="715"/>
      <c r="I201" s="715"/>
      <c r="J201" s="715"/>
      <c r="K201" s="715"/>
      <c r="L201" s="715"/>
      <c r="M201" s="715"/>
      <c r="N201" s="715"/>
      <c r="O201" s="715"/>
      <c r="P201" s="716"/>
      <c r="Q201" s="665"/>
      <c r="R201" s="885"/>
      <c r="S201" s="886"/>
      <c r="T201" s="886"/>
      <c r="U201" s="886"/>
      <c r="V201" s="886"/>
      <c r="W201" s="940" t="s">
        <v>400</v>
      </c>
      <c r="X201" s="940"/>
      <c r="Y201" s="940"/>
      <c r="Z201" s="940"/>
      <c r="AA201" s="940"/>
      <c r="AB201" s="260" t="s">
        <v>285</v>
      </c>
      <c r="AC201" s="941" t="s">
        <v>401</v>
      </c>
      <c r="AD201" s="941"/>
      <c r="AE201" s="941"/>
      <c r="AF201" s="941"/>
      <c r="AG201" s="941"/>
      <c r="AH201" s="941"/>
      <c r="AI201" s="941"/>
      <c r="AJ201" s="941"/>
      <c r="AK201" s="942"/>
      <c r="AL201" s="191"/>
      <c r="AM201" s="90"/>
      <c r="AN201" s="90"/>
      <c r="AO201" s="90"/>
      <c r="AP201" s="90"/>
      <c r="AQ201" s="90"/>
      <c r="AR201" s="90"/>
      <c r="AS201" s="90"/>
      <c r="AT201" s="90"/>
      <c r="AU201" s="90"/>
      <c r="AV201" s="90"/>
      <c r="AW201" s="90"/>
      <c r="AX201" s="90"/>
      <c r="AY201" s="90"/>
      <c r="AZ201" s="90"/>
      <c r="BA201" s="90"/>
      <c r="BB201" s="90"/>
      <c r="BC201" s="90"/>
    </row>
    <row r="202" spans="1:55" ht="9" customHeight="1" thickBot="1">
      <c r="A202" s="874"/>
      <c r="B202" s="188"/>
      <c r="C202" s="598"/>
      <c r="D202" s="598"/>
      <c r="E202" s="598"/>
      <c r="F202" s="598"/>
      <c r="G202" s="598"/>
      <c r="H202" s="598"/>
      <c r="I202" s="598"/>
      <c r="J202" s="598"/>
      <c r="K202" s="598"/>
      <c r="L202" s="598"/>
      <c r="M202" s="598"/>
      <c r="N202" s="598"/>
      <c r="O202" s="598"/>
      <c r="P202" s="598"/>
      <c r="Q202" s="88"/>
      <c r="R202" s="88"/>
      <c r="S202" s="88"/>
      <c r="T202" s="88"/>
      <c r="U202" s="88"/>
      <c r="V202" s="88"/>
      <c r="W202" s="88"/>
      <c r="X202" s="88"/>
      <c r="Y202" s="88"/>
      <c r="Z202" s="88"/>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Y202" s="90"/>
      <c r="AZ202" s="90"/>
      <c r="BA202" s="90"/>
      <c r="BB202" s="90"/>
      <c r="BC202" s="90"/>
    </row>
    <row r="203" spans="1:55" ht="54" customHeight="1">
      <c r="A203" s="874"/>
      <c r="B203" s="599" t="s">
        <v>324</v>
      </c>
      <c r="C203" s="600"/>
      <c r="D203" s="612" t="s">
        <v>443</v>
      </c>
      <c r="E203" s="614" t="s">
        <v>20</v>
      </c>
      <c r="F203" s="614"/>
      <c r="G203" s="614"/>
      <c r="H203" s="614"/>
      <c r="I203" s="614"/>
      <c r="J203" s="614" t="s">
        <v>21</v>
      </c>
      <c r="K203" s="614"/>
      <c r="L203" s="614"/>
      <c r="M203" s="614"/>
      <c r="N203" s="614"/>
      <c r="O203" s="600" t="s">
        <v>348</v>
      </c>
      <c r="P203" s="616" t="s">
        <v>318</v>
      </c>
      <c r="Q203" s="618"/>
      <c r="R203" s="599" t="s">
        <v>345</v>
      </c>
      <c r="S203" s="600"/>
      <c r="T203" s="600"/>
      <c r="U203" s="600"/>
      <c r="V203" s="600"/>
      <c r="W203" s="600"/>
      <c r="X203" s="600"/>
      <c r="Y203" s="600"/>
      <c r="Z203" s="600"/>
      <c r="AA203" s="619" t="s">
        <v>321</v>
      </c>
      <c r="AB203" s="619"/>
      <c r="AC203" s="619"/>
      <c r="AD203" s="619"/>
      <c r="AE203" s="619"/>
      <c r="AF203" s="619"/>
      <c r="AG203" s="619"/>
      <c r="AH203" s="619"/>
      <c r="AI203" s="619"/>
      <c r="AJ203" s="619"/>
      <c r="AK203" s="620"/>
      <c r="AL203" s="198"/>
      <c r="AM203" s="599" t="s">
        <v>346</v>
      </c>
      <c r="AN203" s="600"/>
      <c r="AO203" s="600"/>
      <c r="AP203" s="600"/>
      <c r="AQ203" s="600"/>
      <c r="AR203" s="600"/>
      <c r="AS203" s="600"/>
      <c r="AT203" s="600"/>
      <c r="AU203" s="600"/>
      <c r="AV203" s="212" t="s">
        <v>322</v>
      </c>
      <c r="AY203" s="90"/>
      <c r="AZ203" s="90"/>
      <c r="BA203" s="90"/>
      <c r="BB203" s="90"/>
      <c r="BC203" s="90"/>
    </row>
    <row r="204" spans="1:55" ht="47.25" customHeight="1">
      <c r="A204" s="874"/>
      <c r="B204" s="601"/>
      <c r="C204" s="602"/>
      <c r="D204" s="613"/>
      <c r="E204" s="615"/>
      <c r="F204" s="615"/>
      <c r="G204" s="615"/>
      <c r="H204" s="615"/>
      <c r="I204" s="615"/>
      <c r="J204" s="615"/>
      <c r="K204" s="615"/>
      <c r="L204" s="615"/>
      <c r="M204" s="615"/>
      <c r="N204" s="615"/>
      <c r="O204" s="602"/>
      <c r="P204" s="617"/>
      <c r="Q204" s="618"/>
      <c r="R204" s="621" t="s">
        <v>299</v>
      </c>
      <c r="S204" s="622"/>
      <c r="T204" s="622"/>
      <c r="U204" s="622"/>
      <c r="V204" s="622"/>
      <c r="W204" s="622"/>
      <c r="X204" s="623" t="s">
        <v>349</v>
      </c>
      <c r="Y204" s="623"/>
      <c r="Z204" s="623"/>
      <c r="AA204" s="624" t="s">
        <v>296</v>
      </c>
      <c r="AB204" s="624"/>
      <c r="AC204" s="624" t="s">
        <v>297</v>
      </c>
      <c r="AD204" s="624"/>
      <c r="AE204" s="624"/>
      <c r="AF204" s="624"/>
      <c r="AG204" s="624" t="s">
        <v>298</v>
      </c>
      <c r="AH204" s="624"/>
      <c r="AI204" s="624"/>
      <c r="AJ204" s="624"/>
      <c r="AK204" s="609"/>
      <c r="AL204" s="199"/>
      <c r="AM204" s="621" t="s">
        <v>299</v>
      </c>
      <c r="AN204" s="622"/>
      <c r="AO204" s="622"/>
      <c r="AP204" s="622"/>
      <c r="AQ204" s="622"/>
      <c r="AR204" s="622"/>
      <c r="AS204" s="623" t="s">
        <v>349</v>
      </c>
      <c r="AT204" s="623"/>
      <c r="AU204" s="623"/>
      <c r="AV204" s="609" t="s">
        <v>323</v>
      </c>
      <c r="AY204" s="90"/>
      <c r="AZ204" s="90"/>
      <c r="BA204" s="90"/>
      <c r="BB204" s="90"/>
      <c r="BC204" s="90"/>
    </row>
    <row r="205" spans="1:55" ht="25.5" customHeight="1">
      <c r="A205" s="874"/>
      <c r="B205" s="601"/>
      <c r="C205" s="602"/>
      <c r="D205" s="613"/>
      <c r="E205" s="615"/>
      <c r="F205" s="615"/>
      <c r="G205" s="615"/>
      <c r="H205" s="615"/>
      <c r="I205" s="615"/>
      <c r="J205" s="615"/>
      <c r="K205" s="615"/>
      <c r="L205" s="615"/>
      <c r="M205" s="615"/>
      <c r="N205" s="615"/>
      <c r="O205" s="602"/>
      <c r="P205" s="617"/>
      <c r="Q205" s="195"/>
      <c r="R205" s="621"/>
      <c r="S205" s="622"/>
      <c r="T205" s="622"/>
      <c r="U205" s="622"/>
      <c r="V205" s="622"/>
      <c r="W205" s="622"/>
      <c r="X205" s="240">
        <v>1</v>
      </c>
      <c r="Y205" s="240">
        <v>2</v>
      </c>
      <c r="Z205" s="240">
        <v>3</v>
      </c>
      <c r="AA205" s="624"/>
      <c r="AB205" s="624"/>
      <c r="AC205" s="624"/>
      <c r="AD205" s="624"/>
      <c r="AE205" s="624"/>
      <c r="AF205" s="624"/>
      <c r="AG205" s="624"/>
      <c r="AH205" s="624"/>
      <c r="AI205" s="624"/>
      <c r="AJ205" s="624"/>
      <c r="AK205" s="609"/>
      <c r="AL205" s="199"/>
      <c r="AM205" s="621"/>
      <c r="AN205" s="622"/>
      <c r="AO205" s="622"/>
      <c r="AP205" s="622"/>
      <c r="AQ205" s="622"/>
      <c r="AR205" s="622"/>
      <c r="AS205" s="240">
        <v>1</v>
      </c>
      <c r="AT205" s="240">
        <v>2</v>
      </c>
      <c r="AU205" s="240">
        <v>3</v>
      </c>
      <c r="AV205" s="609"/>
      <c r="AY205" s="90"/>
      <c r="AZ205" s="90"/>
      <c r="BA205" s="90"/>
      <c r="BB205" s="90"/>
      <c r="BC205" s="90"/>
    </row>
    <row r="206" spans="1:55" ht="63" customHeight="1">
      <c r="A206" s="874"/>
      <c r="B206" s="610" t="s">
        <v>473</v>
      </c>
      <c r="C206" s="611"/>
      <c r="D206" s="285" t="s">
        <v>25</v>
      </c>
      <c r="E206" s="674" t="s">
        <v>800</v>
      </c>
      <c r="F206" s="675"/>
      <c r="G206" s="675"/>
      <c r="H206" s="675"/>
      <c r="I206" s="676"/>
      <c r="J206" s="674" t="s">
        <v>801</v>
      </c>
      <c r="K206" s="675"/>
      <c r="L206" s="675"/>
      <c r="M206" s="675"/>
      <c r="N206" s="676"/>
      <c r="O206" s="253" t="s">
        <v>904</v>
      </c>
      <c r="P206" s="197" t="s">
        <v>29</v>
      </c>
      <c r="Q206" s="196"/>
      <c r="R206" s="210">
        <v>0.34</v>
      </c>
      <c r="S206" s="194"/>
      <c r="T206" s="211">
        <v>0.33</v>
      </c>
      <c r="U206" s="194"/>
      <c r="V206" s="211">
        <v>0.33</v>
      </c>
      <c r="W206" s="194"/>
      <c r="X206" s="238"/>
      <c r="Y206" s="238"/>
      <c r="Z206" s="238"/>
      <c r="AA206" s="595"/>
      <c r="AB206" s="595"/>
      <c r="AC206" s="595"/>
      <c r="AD206" s="595"/>
      <c r="AE206" s="595"/>
      <c r="AF206" s="595"/>
      <c r="AG206" s="595"/>
      <c r="AH206" s="595"/>
      <c r="AI206" s="595"/>
      <c r="AJ206" s="595"/>
      <c r="AK206" s="596"/>
      <c r="AL206" s="200"/>
      <c r="AM206" s="244">
        <v>0.34</v>
      </c>
      <c r="AN206" s="194"/>
      <c r="AO206" s="245">
        <v>0.33</v>
      </c>
      <c r="AP206" s="194"/>
      <c r="AQ206" s="245">
        <v>0.33</v>
      </c>
      <c r="AR206" s="194"/>
      <c r="AS206" s="238"/>
      <c r="AT206" s="238"/>
      <c r="AU206" s="238"/>
      <c r="AV206" s="206"/>
      <c r="AY206" s="90"/>
      <c r="AZ206" s="90"/>
      <c r="BA206" s="90"/>
      <c r="BB206" s="90"/>
      <c r="BC206" s="90"/>
    </row>
    <row r="207" spans="1:55" ht="67.5" customHeight="1">
      <c r="A207" s="874"/>
      <c r="B207" s="587" t="s">
        <v>474</v>
      </c>
      <c r="C207" s="588"/>
      <c r="D207" s="285" t="s">
        <v>130</v>
      </c>
      <c r="E207" s="674" t="s">
        <v>802</v>
      </c>
      <c r="F207" s="675"/>
      <c r="G207" s="675"/>
      <c r="H207" s="675"/>
      <c r="I207" s="676"/>
      <c r="J207" s="674" t="s">
        <v>803</v>
      </c>
      <c r="K207" s="675"/>
      <c r="L207" s="675"/>
      <c r="M207" s="675"/>
      <c r="N207" s="676"/>
      <c r="O207" s="253" t="s">
        <v>904</v>
      </c>
      <c r="P207" s="197" t="s">
        <v>29</v>
      </c>
      <c r="Q207" s="196"/>
      <c r="R207" s="210">
        <v>0.34</v>
      </c>
      <c r="S207" s="194"/>
      <c r="T207" s="211">
        <v>0.33</v>
      </c>
      <c r="U207" s="194"/>
      <c r="V207" s="211">
        <v>0.33</v>
      </c>
      <c r="W207" s="194"/>
      <c r="X207" s="238"/>
      <c r="Y207" s="238"/>
      <c r="Z207" s="238"/>
      <c r="AA207" s="595"/>
      <c r="AB207" s="595"/>
      <c r="AC207" s="595"/>
      <c r="AD207" s="595"/>
      <c r="AE207" s="595"/>
      <c r="AF207" s="595"/>
      <c r="AG207" s="595"/>
      <c r="AH207" s="595"/>
      <c r="AI207" s="595"/>
      <c r="AJ207" s="595"/>
      <c r="AK207" s="596"/>
      <c r="AL207" s="200"/>
      <c r="AM207" s="244">
        <v>0.34</v>
      </c>
      <c r="AN207" s="194"/>
      <c r="AO207" s="245">
        <v>0.33</v>
      </c>
      <c r="AP207" s="194"/>
      <c r="AQ207" s="245">
        <v>0.33</v>
      </c>
      <c r="AR207" s="194"/>
      <c r="AS207" s="238"/>
      <c r="AT207" s="238"/>
      <c r="AU207" s="238"/>
      <c r="AV207" s="206"/>
    </row>
    <row r="208" spans="1:55" ht="63" customHeight="1">
      <c r="A208" s="216"/>
      <c r="B208" s="587"/>
      <c r="C208" s="588"/>
      <c r="D208" s="285" t="s">
        <v>31</v>
      </c>
      <c r="E208" s="674" t="s">
        <v>804</v>
      </c>
      <c r="F208" s="675"/>
      <c r="G208" s="675"/>
      <c r="H208" s="675"/>
      <c r="I208" s="676"/>
      <c r="J208" s="674" t="s">
        <v>805</v>
      </c>
      <c r="K208" s="675"/>
      <c r="L208" s="675"/>
      <c r="M208" s="675"/>
      <c r="N208" s="676"/>
      <c r="O208" s="253" t="s">
        <v>905</v>
      </c>
      <c r="P208" s="197" t="s">
        <v>29</v>
      </c>
      <c r="Q208" s="196"/>
      <c r="R208" s="244">
        <v>0.34</v>
      </c>
      <c r="S208" s="194"/>
      <c r="T208" s="245">
        <v>0.33</v>
      </c>
      <c r="U208" s="194"/>
      <c r="V208" s="245">
        <v>0.33</v>
      </c>
      <c r="W208" s="194"/>
      <c r="X208" s="237"/>
      <c r="Y208" s="237"/>
      <c r="Z208" s="237"/>
      <c r="AA208" s="595"/>
      <c r="AB208" s="595"/>
      <c r="AC208" s="595"/>
      <c r="AD208" s="595"/>
      <c r="AE208" s="595"/>
      <c r="AF208" s="595"/>
      <c r="AG208" s="595"/>
      <c r="AH208" s="595"/>
      <c r="AI208" s="595"/>
      <c r="AJ208" s="595"/>
      <c r="AK208" s="596"/>
      <c r="AL208" s="200"/>
      <c r="AM208" s="244">
        <v>0.34</v>
      </c>
      <c r="AN208" s="194"/>
      <c r="AO208" s="245">
        <v>0.33</v>
      </c>
      <c r="AP208" s="194"/>
      <c r="AQ208" s="245">
        <v>0.33</v>
      </c>
      <c r="AR208" s="194"/>
      <c r="AS208" s="237"/>
      <c r="AT208" s="237"/>
      <c r="AU208" s="237"/>
      <c r="AV208" s="206"/>
    </row>
    <row r="209" spans="1:51" ht="99" customHeight="1">
      <c r="A209" s="216"/>
      <c r="B209" s="587" t="s">
        <v>475</v>
      </c>
      <c r="C209" s="588"/>
      <c r="D209" s="285" t="s">
        <v>37</v>
      </c>
      <c r="E209" s="674" t="s">
        <v>806</v>
      </c>
      <c r="F209" s="675"/>
      <c r="G209" s="675"/>
      <c r="H209" s="675"/>
      <c r="I209" s="676"/>
      <c r="J209" s="674" t="s">
        <v>807</v>
      </c>
      <c r="K209" s="675"/>
      <c r="L209" s="675"/>
      <c r="M209" s="675"/>
      <c r="N209" s="676"/>
      <c r="O209" s="253" t="s">
        <v>1613</v>
      </c>
      <c r="P209" s="197" t="s">
        <v>325</v>
      </c>
      <c r="Q209" s="196"/>
      <c r="R209" s="565">
        <v>1</v>
      </c>
      <c r="S209" s="566"/>
      <c r="T209" s="566"/>
      <c r="U209" s="597"/>
      <c r="V209" s="597"/>
      <c r="W209" s="597"/>
      <c r="X209" s="238"/>
      <c r="Y209" s="238"/>
      <c r="Z209" s="238"/>
      <c r="AA209" s="595"/>
      <c r="AB209" s="595"/>
      <c r="AC209" s="595"/>
      <c r="AD209" s="595"/>
      <c r="AE209" s="595"/>
      <c r="AF209" s="595"/>
      <c r="AG209" s="595"/>
      <c r="AH209" s="595"/>
      <c r="AI209" s="595"/>
      <c r="AJ209" s="595"/>
      <c r="AK209" s="596"/>
      <c r="AL209" s="200"/>
      <c r="AM209" s="565">
        <v>1</v>
      </c>
      <c r="AN209" s="566"/>
      <c r="AO209" s="566"/>
      <c r="AP209" s="597"/>
      <c r="AQ209" s="597"/>
      <c r="AR209" s="597"/>
      <c r="AS209" s="238"/>
      <c r="AT209" s="238"/>
      <c r="AU209" s="238"/>
      <c r="AV209" s="206"/>
    </row>
    <row r="210" spans="1:51" ht="45" customHeight="1">
      <c r="A210" s="216"/>
      <c r="B210" s="587" t="s">
        <v>476</v>
      </c>
      <c r="C210" s="588"/>
      <c r="D210" s="285" t="s">
        <v>46</v>
      </c>
      <c r="E210" s="674" t="s">
        <v>808</v>
      </c>
      <c r="F210" s="675"/>
      <c r="G210" s="675"/>
      <c r="H210" s="675"/>
      <c r="I210" s="676"/>
      <c r="J210" s="674" t="s">
        <v>809</v>
      </c>
      <c r="K210" s="675"/>
      <c r="L210" s="675"/>
      <c r="M210" s="675"/>
      <c r="N210" s="676"/>
      <c r="O210" s="253" t="s">
        <v>188</v>
      </c>
      <c r="P210" s="197" t="s">
        <v>29</v>
      </c>
      <c r="Q210" s="256"/>
      <c r="R210" s="210">
        <v>0.34</v>
      </c>
      <c r="S210" s="194"/>
      <c r="T210" s="211">
        <v>0.33</v>
      </c>
      <c r="U210" s="194"/>
      <c r="V210" s="211">
        <v>0.33</v>
      </c>
      <c r="W210" s="194"/>
      <c r="X210" s="238"/>
      <c r="Y210" s="238"/>
      <c r="Z210" s="238"/>
      <c r="AA210" s="595"/>
      <c r="AB210" s="595"/>
      <c r="AC210" s="595"/>
      <c r="AD210" s="595"/>
      <c r="AE210" s="595"/>
      <c r="AF210" s="595"/>
      <c r="AG210" s="595"/>
      <c r="AH210" s="595"/>
      <c r="AI210" s="595"/>
      <c r="AJ210" s="595"/>
      <c r="AK210" s="596"/>
      <c r="AL210" s="200"/>
      <c r="AM210" s="244">
        <v>0.34</v>
      </c>
      <c r="AN210" s="194"/>
      <c r="AO210" s="245">
        <v>0.33</v>
      </c>
      <c r="AP210" s="194"/>
      <c r="AQ210" s="245">
        <v>0.33</v>
      </c>
      <c r="AR210" s="194"/>
      <c r="AS210" s="238"/>
      <c r="AT210" s="238"/>
      <c r="AU210" s="238"/>
      <c r="AV210" s="206"/>
    </row>
    <row r="211" spans="1:51" ht="49.5" customHeight="1">
      <c r="A211" s="216"/>
      <c r="B211" s="587"/>
      <c r="C211" s="588"/>
      <c r="D211" s="285" t="s">
        <v>49</v>
      </c>
      <c r="E211" s="674" t="s">
        <v>810</v>
      </c>
      <c r="F211" s="675"/>
      <c r="G211" s="675"/>
      <c r="H211" s="675"/>
      <c r="I211" s="676"/>
      <c r="J211" s="674" t="s">
        <v>811</v>
      </c>
      <c r="K211" s="675"/>
      <c r="L211" s="675"/>
      <c r="M211" s="675"/>
      <c r="N211" s="676"/>
      <c r="O211" s="253" t="s">
        <v>812</v>
      </c>
      <c r="P211" s="197" t="s">
        <v>29</v>
      </c>
      <c r="Q211" s="256"/>
      <c r="R211" s="244">
        <v>0.34</v>
      </c>
      <c r="S211" s="194"/>
      <c r="T211" s="245">
        <v>0.33</v>
      </c>
      <c r="U211" s="194"/>
      <c r="V211" s="245">
        <v>0.33</v>
      </c>
      <c r="W211" s="194"/>
      <c r="X211" s="237"/>
      <c r="Y211" s="237"/>
      <c r="Z211" s="237"/>
      <c r="AA211" s="595"/>
      <c r="AB211" s="595"/>
      <c r="AC211" s="595"/>
      <c r="AD211" s="595"/>
      <c r="AE211" s="595"/>
      <c r="AF211" s="595"/>
      <c r="AG211" s="595"/>
      <c r="AH211" s="595"/>
      <c r="AI211" s="595"/>
      <c r="AJ211" s="595"/>
      <c r="AK211" s="596"/>
      <c r="AL211" s="200"/>
      <c r="AM211" s="244">
        <v>0.34</v>
      </c>
      <c r="AN211" s="194"/>
      <c r="AO211" s="245">
        <v>0.33</v>
      </c>
      <c r="AP211" s="194"/>
      <c r="AQ211" s="245">
        <v>0.33</v>
      </c>
      <c r="AR211" s="194"/>
      <c r="AS211" s="237"/>
      <c r="AT211" s="237"/>
      <c r="AU211" s="237"/>
      <c r="AV211" s="206"/>
    </row>
    <row r="212" spans="1:51" ht="45" customHeight="1">
      <c r="A212" s="216"/>
      <c r="B212" s="587"/>
      <c r="C212" s="588"/>
      <c r="D212" s="285" t="s">
        <v>197</v>
      </c>
      <c r="E212" s="674" t="s">
        <v>813</v>
      </c>
      <c r="F212" s="675"/>
      <c r="G212" s="675"/>
      <c r="H212" s="675"/>
      <c r="I212" s="676"/>
      <c r="J212" s="674" t="s">
        <v>814</v>
      </c>
      <c r="K212" s="675"/>
      <c r="L212" s="675"/>
      <c r="M212" s="675"/>
      <c r="N212" s="676"/>
      <c r="O212" s="253" t="s">
        <v>904</v>
      </c>
      <c r="P212" s="197" t="s">
        <v>29</v>
      </c>
      <c r="Q212" s="256"/>
      <c r="R212" s="244">
        <v>0.34</v>
      </c>
      <c r="S212" s="194"/>
      <c r="T212" s="245">
        <v>0.33</v>
      </c>
      <c r="U212" s="194"/>
      <c r="V212" s="245">
        <v>0.33</v>
      </c>
      <c r="W212" s="194"/>
      <c r="X212" s="238"/>
      <c r="Y212" s="238"/>
      <c r="Z212" s="238"/>
      <c r="AA212" s="595"/>
      <c r="AB212" s="595"/>
      <c r="AC212" s="595"/>
      <c r="AD212" s="595"/>
      <c r="AE212" s="595"/>
      <c r="AF212" s="595"/>
      <c r="AG212" s="595"/>
      <c r="AH212" s="595"/>
      <c r="AI212" s="595"/>
      <c r="AJ212" s="595"/>
      <c r="AK212" s="596"/>
      <c r="AL212" s="200"/>
      <c r="AM212" s="244">
        <v>0.34</v>
      </c>
      <c r="AN212" s="194"/>
      <c r="AO212" s="245">
        <v>0.33</v>
      </c>
      <c r="AP212" s="194"/>
      <c r="AQ212" s="245">
        <v>0.33</v>
      </c>
      <c r="AR212" s="194"/>
      <c r="AS212" s="238"/>
      <c r="AT212" s="238"/>
      <c r="AU212" s="238"/>
      <c r="AV212" s="206"/>
    </row>
    <row r="213" spans="1:51" ht="102.75" customHeight="1" thickBot="1">
      <c r="A213" s="216"/>
      <c r="B213" s="589" t="s">
        <v>477</v>
      </c>
      <c r="C213" s="590"/>
      <c r="D213" s="286" t="s">
        <v>53</v>
      </c>
      <c r="E213" s="625" t="s">
        <v>815</v>
      </c>
      <c r="F213" s="626"/>
      <c r="G213" s="626"/>
      <c r="H213" s="626"/>
      <c r="I213" s="627"/>
      <c r="J213" s="625" t="s">
        <v>816</v>
      </c>
      <c r="K213" s="626"/>
      <c r="L213" s="626"/>
      <c r="M213" s="626"/>
      <c r="N213" s="627"/>
      <c r="O213" s="254" t="s">
        <v>1613</v>
      </c>
      <c r="P213" s="205" t="s">
        <v>29</v>
      </c>
      <c r="Q213" s="196"/>
      <c r="R213" s="210">
        <v>0.34</v>
      </c>
      <c r="S213" s="194"/>
      <c r="T213" s="211">
        <v>0.33</v>
      </c>
      <c r="U213" s="194"/>
      <c r="V213" s="211">
        <v>0.33</v>
      </c>
      <c r="W213" s="194"/>
      <c r="X213" s="238"/>
      <c r="Y213" s="238"/>
      <c r="Z213" s="238"/>
      <c r="AA213" s="595"/>
      <c r="AB213" s="595"/>
      <c r="AC213" s="595"/>
      <c r="AD213" s="595"/>
      <c r="AE213" s="595"/>
      <c r="AF213" s="595"/>
      <c r="AG213" s="595"/>
      <c r="AH213" s="595"/>
      <c r="AI213" s="595"/>
      <c r="AJ213" s="595"/>
      <c r="AK213" s="596"/>
      <c r="AL213" s="200"/>
      <c r="AM213" s="244">
        <v>0.34</v>
      </c>
      <c r="AN213" s="194"/>
      <c r="AO213" s="245">
        <v>0.33</v>
      </c>
      <c r="AP213" s="194"/>
      <c r="AQ213" s="245">
        <v>0.33</v>
      </c>
      <c r="AR213" s="194"/>
      <c r="AS213" s="238"/>
      <c r="AT213" s="238"/>
      <c r="AU213" s="238"/>
      <c r="AV213" s="206"/>
    </row>
    <row r="214" spans="1:51" ht="18" customHeight="1" thickBot="1">
      <c r="A214" s="216"/>
      <c r="B214" s="216"/>
      <c r="C214" s="202"/>
      <c r="D214" s="201"/>
      <c r="E214" s="201"/>
      <c r="F214" s="201"/>
      <c r="G214" s="202"/>
      <c r="H214" s="202"/>
      <c r="I214" s="203"/>
      <c r="J214" s="203"/>
      <c r="K214" s="203"/>
      <c r="L214" s="203"/>
      <c r="M214" s="203"/>
      <c r="N214" s="203"/>
      <c r="O214" s="203"/>
      <c r="P214" s="196"/>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0"/>
    </row>
    <row r="215" spans="1:51" ht="86.25" customHeight="1" thickBot="1">
      <c r="B215" s="630">
        <v>8</v>
      </c>
      <c r="C215" s="631"/>
      <c r="D215" s="746" t="s">
        <v>317</v>
      </c>
      <c r="E215" s="746"/>
      <c r="F215" s="746"/>
      <c r="G215" s="746"/>
      <c r="H215" s="746"/>
      <c r="I215" s="746"/>
      <c r="J215" s="746"/>
      <c r="K215" s="746"/>
      <c r="L215" s="746"/>
      <c r="M215" s="746"/>
      <c r="N215" s="746"/>
      <c r="O215" s="746"/>
      <c r="P215" s="747"/>
      <c r="Q215" s="91"/>
      <c r="R215" s="634" t="s">
        <v>267</v>
      </c>
      <c r="S215" s="635"/>
      <c r="T215" s="635"/>
      <c r="U215" s="635"/>
      <c r="V215" s="635"/>
      <c r="W215" s="635"/>
      <c r="X215" s="635"/>
      <c r="Y215" s="635"/>
      <c r="Z215" s="635"/>
      <c r="AA215" s="635"/>
      <c r="AB215" s="635"/>
      <c r="AC215" s="635"/>
      <c r="AD215" s="635"/>
      <c r="AE215" s="635"/>
      <c r="AF215" s="635"/>
      <c r="AG215" s="635"/>
      <c r="AH215" s="635"/>
      <c r="AI215" s="635"/>
      <c r="AJ215" s="635"/>
      <c r="AK215" s="636"/>
      <c r="AL215" s="95"/>
      <c r="AM215" s="95"/>
      <c r="AN215" s="91"/>
      <c r="AO215" s="95"/>
      <c r="AP215" s="95"/>
      <c r="AQ215" s="95"/>
      <c r="AR215" s="95"/>
      <c r="AS215" s="95"/>
      <c r="AT215" s="95"/>
      <c r="AU215" s="95"/>
      <c r="AV215" s="90"/>
      <c r="AW215" s="90"/>
      <c r="AX215" s="90"/>
    </row>
    <row r="216" spans="1:51" ht="32.25" customHeight="1">
      <c r="B216" s="637" t="s">
        <v>315</v>
      </c>
      <c r="C216" s="638"/>
      <c r="D216" s="639" t="s">
        <v>843</v>
      </c>
      <c r="E216" s="639"/>
      <c r="F216" s="639"/>
      <c r="G216" s="639"/>
      <c r="H216" s="639"/>
      <c r="I216" s="639"/>
      <c r="J216" s="639"/>
      <c r="K216" s="639"/>
      <c r="L216" s="639"/>
      <c r="M216" s="639"/>
      <c r="N216" s="639"/>
      <c r="O216" s="639"/>
      <c r="P216" s="640"/>
      <c r="Q216" s="91"/>
      <c r="R216" s="765" t="s">
        <v>489</v>
      </c>
      <c r="S216" s="766"/>
      <c r="T216" s="766"/>
      <c r="U216" s="766"/>
      <c r="V216" s="767"/>
      <c r="W216" s="833" t="s">
        <v>268</v>
      </c>
      <c r="X216" s="834"/>
      <c r="Y216" s="834"/>
      <c r="Z216" s="834"/>
      <c r="AA216" s="835"/>
      <c r="AB216" s="779" t="s">
        <v>269</v>
      </c>
      <c r="AC216" s="839" t="s">
        <v>270</v>
      </c>
      <c r="AD216" s="839"/>
      <c r="AE216" s="839"/>
      <c r="AF216" s="839"/>
      <c r="AG216" s="839"/>
      <c r="AH216" s="839"/>
      <c r="AI216" s="839"/>
      <c r="AJ216" s="839"/>
      <c r="AK216" s="840"/>
      <c r="AL216" s="192"/>
      <c r="AM216" s="91"/>
      <c r="AN216" s="91"/>
      <c r="AO216" s="95"/>
      <c r="AP216" s="95"/>
      <c r="AQ216" s="95"/>
      <c r="AR216" s="95"/>
      <c r="AS216" s="95"/>
      <c r="AT216" s="95"/>
      <c r="AU216" s="95"/>
      <c r="AV216" s="90"/>
      <c r="AW216" s="90"/>
      <c r="AX216" s="90"/>
    </row>
    <row r="217" spans="1:51" ht="32.25" customHeight="1">
      <c r="B217" s="652" t="s">
        <v>328</v>
      </c>
      <c r="C217" s="653"/>
      <c r="D217" s="591" t="s">
        <v>312</v>
      </c>
      <c r="E217" s="591"/>
      <c r="F217" s="591"/>
      <c r="G217" s="591"/>
      <c r="H217" s="591"/>
      <c r="I217" s="591"/>
      <c r="J217" s="591"/>
      <c r="K217" s="591"/>
      <c r="L217" s="591"/>
      <c r="M217" s="591"/>
      <c r="N217" s="591"/>
      <c r="O217" s="591"/>
      <c r="P217" s="654"/>
      <c r="Q217" s="91"/>
      <c r="R217" s="641"/>
      <c r="S217" s="702"/>
      <c r="T217" s="702"/>
      <c r="U217" s="702"/>
      <c r="V217" s="643"/>
      <c r="W217" s="836"/>
      <c r="X217" s="837"/>
      <c r="Y217" s="837"/>
      <c r="Z217" s="837"/>
      <c r="AA217" s="838"/>
      <c r="AB217" s="722"/>
      <c r="AC217" s="841"/>
      <c r="AD217" s="841"/>
      <c r="AE217" s="841"/>
      <c r="AF217" s="841"/>
      <c r="AG217" s="841"/>
      <c r="AH217" s="841"/>
      <c r="AI217" s="841"/>
      <c r="AJ217" s="841"/>
      <c r="AK217" s="842"/>
      <c r="AL217" s="192"/>
      <c r="AM217" s="91"/>
      <c r="AN217" s="91"/>
      <c r="AO217" s="95"/>
      <c r="AP217" s="95"/>
      <c r="AQ217" s="95"/>
      <c r="AR217" s="95"/>
      <c r="AS217" s="95"/>
      <c r="AT217" s="95"/>
      <c r="AU217" s="95"/>
      <c r="AV217" s="90"/>
      <c r="AW217" s="90"/>
      <c r="AX217" s="90"/>
    </row>
    <row r="218" spans="1:51" ht="32.25" customHeight="1">
      <c r="B218" s="231" t="s">
        <v>7</v>
      </c>
      <c r="C218" s="232"/>
      <c r="D218" s="591" t="s">
        <v>326</v>
      </c>
      <c r="E218" s="591"/>
      <c r="F218" s="591"/>
      <c r="G218" s="591"/>
      <c r="H218" s="591"/>
      <c r="I218" s="591"/>
      <c r="J218" s="591"/>
      <c r="K218" s="591"/>
      <c r="L218" s="591"/>
      <c r="M218" s="591"/>
      <c r="N218" s="591"/>
      <c r="O218" s="591"/>
      <c r="P218" s="654"/>
      <c r="Q218" s="91"/>
      <c r="R218" s="641"/>
      <c r="S218" s="702"/>
      <c r="T218" s="702"/>
      <c r="U218" s="702"/>
      <c r="V218" s="643"/>
      <c r="W218" s="791" t="s">
        <v>271</v>
      </c>
      <c r="X218" s="792"/>
      <c r="Y218" s="792"/>
      <c r="Z218" s="792"/>
      <c r="AA218" s="793"/>
      <c r="AB218" s="215" t="s">
        <v>272</v>
      </c>
      <c r="AC218" s="723" t="s">
        <v>273</v>
      </c>
      <c r="AD218" s="723"/>
      <c r="AE218" s="723"/>
      <c r="AF218" s="723"/>
      <c r="AG218" s="723"/>
      <c r="AH218" s="723"/>
      <c r="AI218" s="723"/>
      <c r="AJ218" s="723"/>
      <c r="AK218" s="724"/>
      <c r="AL218" s="193"/>
      <c r="AM218" s="91"/>
      <c r="AN218" s="91"/>
      <c r="AO218" s="96"/>
      <c r="AP218" s="96"/>
      <c r="AQ218" s="96"/>
      <c r="AR218" s="96"/>
      <c r="AS218" s="96"/>
      <c r="AT218" s="96"/>
      <c r="AU218" s="96"/>
      <c r="AV218" s="90"/>
      <c r="AW218" s="90"/>
      <c r="AX218" s="90"/>
    </row>
    <row r="219" spans="1:51" ht="32.25" customHeight="1">
      <c r="B219" s="661" t="s">
        <v>159</v>
      </c>
      <c r="C219" s="662"/>
      <c r="D219" s="663" t="s">
        <v>845</v>
      </c>
      <c r="E219" s="663"/>
      <c r="F219" s="663"/>
      <c r="G219" s="663"/>
      <c r="H219" s="663"/>
      <c r="I219" s="663"/>
      <c r="J219" s="663"/>
      <c r="K219" s="663"/>
      <c r="L219" s="663"/>
      <c r="M219" s="663"/>
      <c r="N219" s="663"/>
      <c r="O219" s="663"/>
      <c r="P219" s="664"/>
      <c r="Q219" s="216"/>
      <c r="R219" s="641"/>
      <c r="S219" s="702"/>
      <c r="T219" s="702"/>
      <c r="U219" s="702"/>
      <c r="V219" s="643"/>
      <c r="W219" s="774"/>
      <c r="X219" s="775"/>
      <c r="Y219" s="775"/>
      <c r="Z219" s="775"/>
      <c r="AA219" s="776"/>
      <c r="AB219" s="215" t="s">
        <v>274</v>
      </c>
      <c r="AC219" s="723" t="s">
        <v>275</v>
      </c>
      <c r="AD219" s="723"/>
      <c r="AE219" s="723"/>
      <c r="AF219" s="723"/>
      <c r="AG219" s="723"/>
      <c r="AH219" s="723"/>
      <c r="AI219" s="723"/>
      <c r="AJ219" s="723"/>
      <c r="AK219" s="724"/>
      <c r="AL219" s="193"/>
    </row>
    <row r="220" spans="1:51" ht="32.25" customHeight="1">
      <c r="B220" s="661" t="s">
        <v>327</v>
      </c>
      <c r="C220" s="662"/>
      <c r="D220" s="663" t="s">
        <v>846</v>
      </c>
      <c r="E220" s="663"/>
      <c r="F220" s="663"/>
      <c r="G220" s="663"/>
      <c r="H220" s="663"/>
      <c r="I220" s="663"/>
      <c r="J220" s="663"/>
      <c r="K220" s="663"/>
      <c r="L220" s="663"/>
      <c r="M220" s="663"/>
      <c r="N220" s="663"/>
      <c r="O220" s="663"/>
      <c r="P220" s="664"/>
      <c r="Q220" s="665"/>
      <c r="R220" s="641"/>
      <c r="S220" s="702"/>
      <c r="T220" s="702"/>
      <c r="U220" s="702"/>
      <c r="V220" s="643"/>
      <c r="W220" s="871" t="s">
        <v>276</v>
      </c>
      <c r="X220" s="872"/>
      <c r="Y220" s="872"/>
      <c r="Z220" s="872"/>
      <c r="AA220" s="873"/>
      <c r="AB220" s="215" t="s">
        <v>277</v>
      </c>
      <c r="AC220" s="663" t="s">
        <v>278</v>
      </c>
      <c r="AD220" s="663"/>
      <c r="AE220" s="663"/>
      <c r="AF220" s="663"/>
      <c r="AG220" s="663"/>
      <c r="AH220" s="663"/>
      <c r="AI220" s="663"/>
      <c r="AJ220" s="663"/>
      <c r="AK220" s="664"/>
      <c r="AL220" s="191"/>
      <c r="AM220" s="90"/>
      <c r="AN220" s="90"/>
      <c r="AO220" s="90"/>
      <c r="AP220" s="90"/>
      <c r="AQ220" s="90"/>
      <c r="AR220" s="90"/>
      <c r="AS220" s="90"/>
      <c r="AT220" s="90"/>
      <c r="AU220" s="90"/>
      <c r="AV220" s="90"/>
      <c r="AW220" s="90"/>
      <c r="AX220" s="90"/>
      <c r="AY220" s="90"/>
    </row>
    <row r="221" spans="1:51" ht="32.25" customHeight="1" thickBot="1">
      <c r="B221" s="666" t="s">
        <v>463</v>
      </c>
      <c r="C221" s="667"/>
      <c r="D221" s="650" t="s">
        <v>329</v>
      </c>
      <c r="E221" s="650"/>
      <c r="F221" s="650"/>
      <c r="G221" s="650"/>
      <c r="H221" s="650"/>
      <c r="I221" s="650"/>
      <c r="J221" s="650"/>
      <c r="K221" s="650"/>
      <c r="L221" s="650"/>
      <c r="M221" s="650"/>
      <c r="N221" s="650"/>
      <c r="O221" s="650"/>
      <c r="P221" s="651"/>
      <c r="Q221" s="665"/>
      <c r="R221" s="644"/>
      <c r="S221" s="645"/>
      <c r="T221" s="645"/>
      <c r="U221" s="645"/>
      <c r="V221" s="646"/>
      <c r="W221" s="848" t="s">
        <v>279</v>
      </c>
      <c r="X221" s="669"/>
      <c r="Y221" s="669"/>
      <c r="Z221" s="669"/>
      <c r="AA221" s="670"/>
      <c r="AB221" s="208" t="s">
        <v>280</v>
      </c>
      <c r="AC221" s="650" t="s">
        <v>281</v>
      </c>
      <c r="AD221" s="650"/>
      <c r="AE221" s="650"/>
      <c r="AF221" s="650"/>
      <c r="AG221" s="650"/>
      <c r="AH221" s="650"/>
      <c r="AI221" s="650"/>
      <c r="AJ221" s="650"/>
      <c r="AK221" s="651"/>
      <c r="AL221" s="191"/>
      <c r="AM221" s="90"/>
      <c r="AN221" s="90"/>
      <c r="AO221" s="90"/>
      <c r="AP221" s="90"/>
      <c r="AQ221" s="90"/>
      <c r="AR221" s="90"/>
      <c r="AS221" s="90"/>
      <c r="AT221" s="90"/>
      <c r="AU221" s="90"/>
      <c r="AV221" s="90"/>
      <c r="AW221" s="90"/>
    </row>
    <row r="222" spans="1:51" ht="9" customHeight="1" thickBot="1">
      <c r="B222" s="216"/>
      <c r="C222" s="598"/>
      <c r="D222" s="598"/>
      <c r="E222" s="598"/>
      <c r="F222" s="598"/>
      <c r="G222" s="598"/>
      <c r="H222" s="598"/>
      <c r="I222" s="598"/>
      <c r="J222" s="598"/>
      <c r="K222" s="598"/>
      <c r="L222" s="598"/>
      <c r="M222" s="598"/>
      <c r="N222" s="598"/>
      <c r="O222" s="598"/>
      <c r="P222" s="598"/>
      <c r="Q222" s="88"/>
      <c r="R222" s="88"/>
      <c r="S222" s="88"/>
      <c r="T222" s="88"/>
      <c r="U222" s="88"/>
      <c r="V222" s="88"/>
      <c r="W222" s="88"/>
      <c r="X222" s="88"/>
      <c r="Y222" s="88"/>
      <c r="Z222" s="88"/>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row>
    <row r="223" spans="1:51" ht="30.75" customHeight="1">
      <c r="B223" s="599" t="s">
        <v>324</v>
      </c>
      <c r="C223" s="600"/>
      <c r="D223" s="612" t="s">
        <v>443</v>
      </c>
      <c r="E223" s="614" t="s">
        <v>20</v>
      </c>
      <c r="F223" s="614"/>
      <c r="G223" s="614"/>
      <c r="H223" s="614"/>
      <c r="I223" s="614"/>
      <c r="J223" s="614" t="s">
        <v>21</v>
      </c>
      <c r="K223" s="614"/>
      <c r="L223" s="614"/>
      <c r="M223" s="614"/>
      <c r="N223" s="614"/>
      <c r="O223" s="600" t="s">
        <v>348</v>
      </c>
      <c r="P223" s="616" t="s">
        <v>318</v>
      </c>
      <c r="Q223" s="618"/>
      <c r="R223" s="599" t="s">
        <v>345</v>
      </c>
      <c r="S223" s="600"/>
      <c r="T223" s="600"/>
      <c r="U223" s="600"/>
      <c r="V223" s="600"/>
      <c r="W223" s="600"/>
      <c r="X223" s="600"/>
      <c r="Y223" s="600"/>
      <c r="Z223" s="600"/>
      <c r="AA223" s="619" t="s">
        <v>321</v>
      </c>
      <c r="AB223" s="619"/>
      <c r="AC223" s="619"/>
      <c r="AD223" s="619"/>
      <c r="AE223" s="619"/>
      <c r="AF223" s="619"/>
      <c r="AG223" s="619"/>
      <c r="AH223" s="619"/>
      <c r="AI223" s="619"/>
      <c r="AJ223" s="619"/>
      <c r="AK223" s="620"/>
      <c r="AL223" s="198"/>
      <c r="AM223" s="599" t="s">
        <v>346</v>
      </c>
      <c r="AN223" s="600"/>
      <c r="AO223" s="600"/>
      <c r="AP223" s="600"/>
      <c r="AQ223" s="600"/>
      <c r="AR223" s="600"/>
      <c r="AS223" s="600"/>
      <c r="AT223" s="600"/>
      <c r="AU223" s="600"/>
      <c r="AV223" s="212" t="s">
        <v>322</v>
      </c>
    </row>
    <row r="224" spans="1:51" ht="30.75" customHeight="1">
      <c r="B224" s="601"/>
      <c r="C224" s="602"/>
      <c r="D224" s="613"/>
      <c r="E224" s="615"/>
      <c r="F224" s="615"/>
      <c r="G224" s="615"/>
      <c r="H224" s="615"/>
      <c r="I224" s="615"/>
      <c r="J224" s="615"/>
      <c r="K224" s="615"/>
      <c r="L224" s="615"/>
      <c r="M224" s="615"/>
      <c r="N224" s="615"/>
      <c r="O224" s="602"/>
      <c r="P224" s="617"/>
      <c r="Q224" s="618"/>
      <c r="R224" s="621" t="s">
        <v>299</v>
      </c>
      <c r="S224" s="622"/>
      <c r="T224" s="622"/>
      <c r="U224" s="622"/>
      <c r="V224" s="622"/>
      <c r="W224" s="622"/>
      <c r="X224" s="623" t="s">
        <v>349</v>
      </c>
      <c r="Y224" s="623"/>
      <c r="Z224" s="623"/>
      <c r="AA224" s="624" t="s">
        <v>296</v>
      </c>
      <c r="AB224" s="624"/>
      <c r="AC224" s="624" t="s">
        <v>297</v>
      </c>
      <c r="AD224" s="624"/>
      <c r="AE224" s="624"/>
      <c r="AF224" s="624"/>
      <c r="AG224" s="624" t="s">
        <v>298</v>
      </c>
      <c r="AH224" s="624"/>
      <c r="AI224" s="624"/>
      <c r="AJ224" s="624"/>
      <c r="AK224" s="609"/>
      <c r="AL224" s="199"/>
      <c r="AM224" s="621" t="s">
        <v>299</v>
      </c>
      <c r="AN224" s="622"/>
      <c r="AO224" s="622"/>
      <c r="AP224" s="622"/>
      <c r="AQ224" s="622"/>
      <c r="AR224" s="622"/>
      <c r="AS224" s="623" t="s">
        <v>349</v>
      </c>
      <c r="AT224" s="623"/>
      <c r="AU224" s="623"/>
      <c r="AV224" s="609" t="s">
        <v>323</v>
      </c>
    </row>
    <row r="225" spans="2:48" ht="30.75" customHeight="1">
      <c r="B225" s="601"/>
      <c r="C225" s="602"/>
      <c r="D225" s="613"/>
      <c r="E225" s="615"/>
      <c r="F225" s="615"/>
      <c r="G225" s="615"/>
      <c r="H225" s="615"/>
      <c r="I225" s="615"/>
      <c r="J225" s="615"/>
      <c r="K225" s="615"/>
      <c r="L225" s="615"/>
      <c r="M225" s="615"/>
      <c r="N225" s="615"/>
      <c r="O225" s="602"/>
      <c r="P225" s="617"/>
      <c r="Q225" s="213"/>
      <c r="R225" s="621"/>
      <c r="S225" s="622"/>
      <c r="T225" s="622"/>
      <c r="U225" s="622"/>
      <c r="V225" s="622"/>
      <c r="W225" s="622"/>
      <c r="X225" s="240">
        <v>1</v>
      </c>
      <c r="Y225" s="240">
        <v>2</v>
      </c>
      <c r="Z225" s="240">
        <v>3</v>
      </c>
      <c r="AA225" s="624"/>
      <c r="AB225" s="624"/>
      <c r="AC225" s="624"/>
      <c r="AD225" s="624"/>
      <c r="AE225" s="624"/>
      <c r="AF225" s="624"/>
      <c r="AG225" s="624"/>
      <c r="AH225" s="624"/>
      <c r="AI225" s="624"/>
      <c r="AJ225" s="624"/>
      <c r="AK225" s="609"/>
      <c r="AL225" s="199"/>
      <c r="AM225" s="621"/>
      <c r="AN225" s="622"/>
      <c r="AO225" s="622"/>
      <c r="AP225" s="622"/>
      <c r="AQ225" s="622"/>
      <c r="AR225" s="622"/>
      <c r="AS225" s="240">
        <v>1</v>
      </c>
      <c r="AT225" s="240">
        <v>2</v>
      </c>
      <c r="AU225" s="240">
        <v>3</v>
      </c>
      <c r="AV225" s="609"/>
    </row>
    <row r="226" spans="2:48" ht="34.5" customHeight="1">
      <c r="B226" s="610" t="s">
        <v>300</v>
      </c>
      <c r="C226" s="611"/>
      <c r="D226" s="285" t="s">
        <v>25</v>
      </c>
      <c r="E226" s="674" t="s">
        <v>518</v>
      </c>
      <c r="F226" s="675"/>
      <c r="G226" s="675"/>
      <c r="H226" s="675"/>
      <c r="I226" s="676"/>
      <c r="J226" s="674" t="s">
        <v>523</v>
      </c>
      <c r="K226" s="675"/>
      <c r="L226" s="675"/>
      <c r="M226" s="675"/>
      <c r="N226" s="676"/>
      <c r="O226" s="253" t="s">
        <v>527</v>
      </c>
      <c r="P226" s="197" t="s">
        <v>29</v>
      </c>
      <c r="Q226" s="196"/>
      <c r="R226" s="210">
        <v>0.34</v>
      </c>
      <c r="S226" s="194"/>
      <c r="T226" s="211">
        <v>0.33</v>
      </c>
      <c r="U226" s="194"/>
      <c r="V226" s="211">
        <v>0.33</v>
      </c>
      <c r="W226" s="194"/>
      <c r="X226" s="238"/>
      <c r="Y226" s="238"/>
      <c r="Z226" s="238"/>
      <c r="AA226" s="595"/>
      <c r="AB226" s="595"/>
      <c r="AC226" s="595"/>
      <c r="AD226" s="595"/>
      <c r="AE226" s="595"/>
      <c r="AF226" s="595"/>
      <c r="AG226" s="595"/>
      <c r="AH226" s="595"/>
      <c r="AI226" s="595"/>
      <c r="AJ226" s="595"/>
      <c r="AK226" s="596"/>
      <c r="AL226" s="200"/>
      <c r="AM226" s="210">
        <v>0.34</v>
      </c>
      <c r="AN226" s="194"/>
      <c r="AO226" s="211">
        <v>0.33</v>
      </c>
      <c r="AP226" s="194"/>
      <c r="AQ226" s="211">
        <v>0.33</v>
      </c>
      <c r="AR226" s="194"/>
      <c r="AS226" s="238"/>
      <c r="AT226" s="238"/>
      <c r="AU226" s="238"/>
      <c r="AV226" s="206"/>
    </row>
    <row r="227" spans="2:48" ht="48" customHeight="1">
      <c r="B227" s="610"/>
      <c r="C227" s="611"/>
      <c r="D227" s="285" t="s">
        <v>118</v>
      </c>
      <c r="E227" s="674" t="s">
        <v>519</v>
      </c>
      <c r="F227" s="675"/>
      <c r="G227" s="675"/>
      <c r="H227" s="675"/>
      <c r="I227" s="676"/>
      <c r="J227" s="674" t="s">
        <v>524</v>
      </c>
      <c r="K227" s="675"/>
      <c r="L227" s="675"/>
      <c r="M227" s="675"/>
      <c r="N227" s="676"/>
      <c r="O227" s="253" t="s">
        <v>527</v>
      </c>
      <c r="P227" s="197" t="s">
        <v>117</v>
      </c>
      <c r="Q227" s="196"/>
      <c r="R227" s="752">
        <v>1</v>
      </c>
      <c r="S227" s="753"/>
      <c r="T227" s="754"/>
      <c r="U227" s="755"/>
      <c r="V227" s="756"/>
      <c r="W227" s="757"/>
      <c r="X227" s="237"/>
      <c r="Y227" s="237"/>
      <c r="Z227" s="237"/>
      <c r="AA227" s="694"/>
      <c r="AB227" s="695"/>
      <c r="AC227" s="694"/>
      <c r="AD227" s="758"/>
      <c r="AE227" s="758"/>
      <c r="AF227" s="695"/>
      <c r="AG227" s="694"/>
      <c r="AH227" s="758"/>
      <c r="AI227" s="758"/>
      <c r="AJ227" s="758"/>
      <c r="AK227" s="759"/>
      <c r="AL227" s="200"/>
      <c r="AM227" s="752">
        <v>1</v>
      </c>
      <c r="AN227" s="753"/>
      <c r="AO227" s="754"/>
      <c r="AP227" s="755"/>
      <c r="AQ227" s="756"/>
      <c r="AR227" s="757"/>
      <c r="AS227" s="237"/>
      <c r="AT227" s="237"/>
      <c r="AU227" s="237"/>
      <c r="AV227" s="206"/>
    </row>
    <row r="228" spans="2:48" ht="34.5" customHeight="1">
      <c r="B228" s="610"/>
      <c r="C228" s="611"/>
      <c r="D228" s="285" t="s">
        <v>122</v>
      </c>
      <c r="E228" s="674" t="s">
        <v>520</v>
      </c>
      <c r="F228" s="675"/>
      <c r="G228" s="675"/>
      <c r="H228" s="675"/>
      <c r="I228" s="676"/>
      <c r="J228" s="674" t="s">
        <v>525</v>
      </c>
      <c r="K228" s="675"/>
      <c r="L228" s="675"/>
      <c r="M228" s="675"/>
      <c r="N228" s="676"/>
      <c r="O228" s="253" t="s">
        <v>527</v>
      </c>
      <c r="P228" s="197" t="s">
        <v>301</v>
      </c>
      <c r="Q228" s="196"/>
      <c r="R228" s="752">
        <v>0.5</v>
      </c>
      <c r="S228" s="754"/>
      <c r="T228" s="194"/>
      <c r="U228" s="823">
        <v>0.5</v>
      </c>
      <c r="V228" s="754"/>
      <c r="W228" s="194"/>
      <c r="X228" s="238"/>
      <c r="Y228" s="238"/>
      <c r="Z228" s="238"/>
      <c r="AA228" s="694"/>
      <c r="AB228" s="695"/>
      <c r="AC228" s="694"/>
      <c r="AD228" s="758"/>
      <c r="AE228" s="758"/>
      <c r="AF228" s="695"/>
      <c r="AG228" s="694"/>
      <c r="AH228" s="758"/>
      <c r="AI228" s="758"/>
      <c r="AJ228" s="758"/>
      <c r="AK228" s="759"/>
      <c r="AL228" s="200"/>
      <c r="AM228" s="752">
        <v>0.5</v>
      </c>
      <c r="AN228" s="754"/>
      <c r="AO228" s="194"/>
      <c r="AP228" s="823">
        <v>0.5</v>
      </c>
      <c r="AQ228" s="754"/>
      <c r="AR228" s="194"/>
      <c r="AS228" s="238"/>
      <c r="AT228" s="238"/>
      <c r="AU228" s="238"/>
      <c r="AV228" s="206"/>
    </row>
    <row r="229" spans="2:48" ht="63" customHeight="1">
      <c r="B229" s="610"/>
      <c r="C229" s="611"/>
      <c r="D229" s="285" t="s">
        <v>126</v>
      </c>
      <c r="E229" s="674" t="s">
        <v>521</v>
      </c>
      <c r="F229" s="675"/>
      <c r="G229" s="675"/>
      <c r="H229" s="675"/>
      <c r="I229" s="676"/>
      <c r="J229" s="674" t="s">
        <v>547</v>
      </c>
      <c r="K229" s="675"/>
      <c r="L229" s="675"/>
      <c r="M229" s="675"/>
      <c r="N229" s="676"/>
      <c r="O229" s="253" t="s">
        <v>527</v>
      </c>
      <c r="P229" s="197" t="s">
        <v>319</v>
      </c>
      <c r="Q229" s="196"/>
      <c r="R229" s="752">
        <v>0.5</v>
      </c>
      <c r="S229" s="754"/>
      <c r="T229" s="194"/>
      <c r="U229" s="823">
        <v>0.5</v>
      </c>
      <c r="V229" s="754"/>
      <c r="W229" s="194"/>
      <c r="X229" s="237"/>
      <c r="Y229" s="237"/>
      <c r="Z229" s="237"/>
      <c r="AA229" s="694"/>
      <c r="AB229" s="695"/>
      <c r="AC229" s="694"/>
      <c r="AD229" s="758"/>
      <c r="AE229" s="758"/>
      <c r="AF229" s="695"/>
      <c r="AG229" s="694"/>
      <c r="AH229" s="758"/>
      <c r="AI229" s="758"/>
      <c r="AJ229" s="758"/>
      <c r="AK229" s="759"/>
      <c r="AL229" s="200"/>
      <c r="AM229" s="752">
        <v>0.5</v>
      </c>
      <c r="AN229" s="754"/>
      <c r="AO229" s="194"/>
      <c r="AP229" s="823">
        <v>0.5</v>
      </c>
      <c r="AQ229" s="754"/>
      <c r="AR229" s="194"/>
      <c r="AS229" s="237"/>
      <c r="AT229" s="237"/>
      <c r="AU229" s="237"/>
      <c r="AV229" s="206"/>
    </row>
    <row r="230" spans="2:48" ht="51.75" customHeight="1">
      <c r="B230" s="610"/>
      <c r="C230" s="611"/>
      <c r="D230" s="285" t="s">
        <v>230</v>
      </c>
      <c r="E230" s="674" t="s">
        <v>522</v>
      </c>
      <c r="F230" s="675"/>
      <c r="G230" s="675"/>
      <c r="H230" s="675"/>
      <c r="I230" s="676"/>
      <c r="J230" s="674" t="s">
        <v>526</v>
      </c>
      <c r="K230" s="675"/>
      <c r="L230" s="675"/>
      <c r="M230" s="675"/>
      <c r="N230" s="676"/>
      <c r="O230" s="253" t="s">
        <v>527</v>
      </c>
      <c r="P230" s="197" t="s">
        <v>325</v>
      </c>
      <c r="Q230" s="196"/>
      <c r="R230" s="752">
        <v>1</v>
      </c>
      <c r="S230" s="753"/>
      <c r="T230" s="754"/>
      <c r="U230" s="755"/>
      <c r="V230" s="756"/>
      <c r="W230" s="757"/>
      <c r="X230" s="238"/>
      <c r="Y230" s="238"/>
      <c r="Z230" s="238"/>
      <c r="AA230" s="694"/>
      <c r="AB230" s="695"/>
      <c r="AC230" s="694"/>
      <c r="AD230" s="758"/>
      <c r="AE230" s="758"/>
      <c r="AF230" s="695"/>
      <c r="AG230" s="694"/>
      <c r="AH230" s="758"/>
      <c r="AI230" s="758"/>
      <c r="AJ230" s="758"/>
      <c r="AK230" s="759"/>
      <c r="AL230" s="200"/>
      <c r="AM230" s="752">
        <v>1</v>
      </c>
      <c r="AN230" s="753"/>
      <c r="AO230" s="754"/>
      <c r="AP230" s="755"/>
      <c r="AQ230" s="756"/>
      <c r="AR230" s="757"/>
      <c r="AS230" s="238"/>
      <c r="AT230" s="238"/>
      <c r="AU230" s="238"/>
      <c r="AV230" s="206"/>
    </row>
    <row r="231" spans="2:48" ht="46.5" customHeight="1">
      <c r="B231" s="610" t="s">
        <v>478</v>
      </c>
      <c r="C231" s="611"/>
      <c r="D231" s="285" t="s">
        <v>130</v>
      </c>
      <c r="E231" s="674" t="s">
        <v>528</v>
      </c>
      <c r="F231" s="675"/>
      <c r="G231" s="675"/>
      <c r="H231" s="675"/>
      <c r="I231" s="676"/>
      <c r="J231" s="674" t="s">
        <v>531</v>
      </c>
      <c r="K231" s="675"/>
      <c r="L231" s="675"/>
      <c r="M231" s="675"/>
      <c r="N231" s="676"/>
      <c r="O231" s="253" t="s">
        <v>527</v>
      </c>
      <c r="P231" s="197" t="s">
        <v>29</v>
      </c>
      <c r="Q231" s="196"/>
      <c r="R231" s="210">
        <v>0.34</v>
      </c>
      <c r="S231" s="194"/>
      <c r="T231" s="211">
        <v>0.33</v>
      </c>
      <c r="U231" s="194"/>
      <c r="V231" s="211">
        <v>0.33</v>
      </c>
      <c r="W231" s="194"/>
      <c r="X231" s="238"/>
      <c r="Y231" s="238"/>
      <c r="Z231" s="238"/>
      <c r="AA231" s="595"/>
      <c r="AB231" s="595"/>
      <c r="AC231" s="595"/>
      <c r="AD231" s="595"/>
      <c r="AE231" s="595"/>
      <c r="AF231" s="595"/>
      <c r="AG231" s="595"/>
      <c r="AH231" s="595"/>
      <c r="AI231" s="595"/>
      <c r="AJ231" s="595"/>
      <c r="AK231" s="596"/>
      <c r="AL231" s="200"/>
      <c r="AM231" s="210">
        <v>0.57999999999999996</v>
      </c>
      <c r="AN231" s="194"/>
      <c r="AO231" s="211">
        <v>0.33</v>
      </c>
      <c r="AP231" s="194"/>
      <c r="AQ231" s="211">
        <v>0.33</v>
      </c>
      <c r="AR231" s="194"/>
      <c r="AS231" s="238"/>
      <c r="AT231" s="238"/>
      <c r="AU231" s="238"/>
      <c r="AV231" s="206"/>
    </row>
    <row r="232" spans="2:48" ht="61.5" customHeight="1">
      <c r="B232" s="610"/>
      <c r="C232" s="611"/>
      <c r="D232" s="285" t="s">
        <v>31</v>
      </c>
      <c r="E232" s="674" t="s">
        <v>529</v>
      </c>
      <c r="F232" s="675"/>
      <c r="G232" s="675"/>
      <c r="H232" s="675"/>
      <c r="I232" s="676"/>
      <c r="J232" s="674" t="s">
        <v>532</v>
      </c>
      <c r="K232" s="675"/>
      <c r="L232" s="675"/>
      <c r="M232" s="675"/>
      <c r="N232" s="676"/>
      <c r="O232" s="253" t="s">
        <v>527</v>
      </c>
      <c r="P232" s="197" t="s">
        <v>117</v>
      </c>
      <c r="Q232" s="196"/>
      <c r="R232" s="565">
        <v>1</v>
      </c>
      <c r="S232" s="566"/>
      <c r="T232" s="566"/>
      <c r="U232" s="597"/>
      <c r="V232" s="597"/>
      <c r="W232" s="597"/>
      <c r="X232" s="237"/>
      <c r="Y232" s="237"/>
      <c r="Z232" s="237"/>
      <c r="AA232" s="595"/>
      <c r="AB232" s="595"/>
      <c r="AC232" s="595"/>
      <c r="AD232" s="595"/>
      <c r="AE232" s="595"/>
      <c r="AF232" s="595"/>
      <c r="AG232" s="595"/>
      <c r="AH232" s="595"/>
      <c r="AI232" s="595"/>
      <c r="AJ232" s="595"/>
      <c r="AK232" s="596"/>
      <c r="AL232" s="200"/>
      <c r="AM232" s="565">
        <v>0.57799999999999996</v>
      </c>
      <c r="AN232" s="566"/>
      <c r="AO232" s="566"/>
      <c r="AP232" s="597"/>
      <c r="AQ232" s="597"/>
      <c r="AR232" s="597"/>
      <c r="AS232" s="237"/>
      <c r="AT232" s="237"/>
      <c r="AU232" s="237"/>
      <c r="AV232" s="206"/>
    </row>
    <row r="233" spans="2:48" ht="64.5" customHeight="1">
      <c r="B233" s="610"/>
      <c r="C233" s="611"/>
      <c r="D233" s="285" t="s">
        <v>136</v>
      </c>
      <c r="E233" s="674" t="s">
        <v>530</v>
      </c>
      <c r="F233" s="675"/>
      <c r="G233" s="675"/>
      <c r="H233" s="675"/>
      <c r="I233" s="676"/>
      <c r="J233" s="674" t="s">
        <v>532</v>
      </c>
      <c r="K233" s="675"/>
      <c r="L233" s="675"/>
      <c r="M233" s="675"/>
      <c r="N233" s="676"/>
      <c r="O233" s="253" t="s">
        <v>527</v>
      </c>
      <c r="P233" s="197" t="s">
        <v>301</v>
      </c>
      <c r="Q233" s="196"/>
      <c r="R233" s="565">
        <v>0.5</v>
      </c>
      <c r="S233" s="566"/>
      <c r="T233" s="194"/>
      <c r="U233" s="566">
        <v>0.5</v>
      </c>
      <c r="V233" s="566"/>
      <c r="W233" s="194"/>
      <c r="X233" s="238"/>
      <c r="Y233" s="238"/>
      <c r="Z233" s="238"/>
      <c r="AA233" s="595"/>
      <c r="AB233" s="595"/>
      <c r="AC233" s="595"/>
      <c r="AD233" s="595"/>
      <c r="AE233" s="595"/>
      <c r="AF233" s="595"/>
      <c r="AG233" s="595"/>
      <c r="AH233" s="595"/>
      <c r="AI233" s="595"/>
      <c r="AJ233" s="595"/>
      <c r="AK233" s="596"/>
      <c r="AL233" s="200"/>
      <c r="AM233" s="565">
        <v>0.57599999999999996</v>
      </c>
      <c r="AN233" s="566"/>
      <c r="AO233" s="194"/>
      <c r="AP233" s="566">
        <v>0.5</v>
      </c>
      <c r="AQ233" s="566"/>
      <c r="AR233" s="194"/>
      <c r="AS233" s="238"/>
      <c r="AT233" s="238"/>
      <c r="AU233" s="238"/>
      <c r="AV233" s="206"/>
    </row>
    <row r="234" spans="2:48" ht="44.25" customHeight="1">
      <c r="B234" s="610" t="s">
        <v>303</v>
      </c>
      <c r="C234" s="611"/>
      <c r="D234" s="285" t="s">
        <v>37</v>
      </c>
      <c r="E234" s="674" t="s">
        <v>533</v>
      </c>
      <c r="F234" s="675"/>
      <c r="G234" s="675"/>
      <c r="H234" s="675"/>
      <c r="I234" s="676"/>
      <c r="J234" s="674" t="s">
        <v>539</v>
      </c>
      <c r="K234" s="675"/>
      <c r="L234" s="675"/>
      <c r="M234" s="675"/>
      <c r="N234" s="676"/>
      <c r="O234" s="253" t="s">
        <v>527</v>
      </c>
      <c r="P234" s="197" t="s">
        <v>29</v>
      </c>
      <c r="Q234" s="196"/>
      <c r="R234" s="210">
        <v>0.34</v>
      </c>
      <c r="S234" s="194"/>
      <c r="T234" s="211">
        <v>0.33</v>
      </c>
      <c r="U234" s="194"/>
      <c r="V234" s="211">
        <v>0.33</v>
      </c>
      <c r="W234" s="194"/>
      <c r="X234" s="238"/>
      <c r="Y234" s="238"/>
      <c r="Z234" s="238"/>
      <c r="AA234" s="595"/>
      <c r="AB234" s="595"/>
      <c r="AC234" s="595"/>
      <c r="AD234" s="595"/>
      <c r="AE234" s="595"/>
      <c r="AF234" s="595"/>
      <c r="AG234" s="595"/>
      <c r="AH234" s="595"/>
      <c r="AI234" s="595"/>
      <c r="AJ234" s="595"/>
      <c r="AK234" s="596"/>
      <c r="AL234" s="200"/>
      <c r="AM234" s="210">
        <v>0.57199999999999995</v>
      </c>
      <c r="AN234" s="194"/>
      <c r="AO234" s="211">
        <v>0.33</v>
      </c>
      <c r="AP234" s="194"/>
      <c r="AQ234" s="211">
        <v>0.33</v>
      </c>
      <c r="AR234" s="194"/>
      <c r="AS234" s="238"/>
      <c r="AT234" s="238"/>
      <c r="AU234" s="238"/>
      <c r="AV234" s="206"/>
    </row>
    <row r="235" spans="2:48" ht="60" customHeight="1">
      <c r="B235" s="610"/>
      <c r="C235" s="611"/>
      <c r="D235" s="285" t="s">
        <v>41</v>
      </c>
      <c r="E235" s="674" t="s">
        <v>534</v>
      </c>
      <c r="F235" s="675"/>
      <c r="G235" s="675"/>
      <c r="H235" s="675"/>
      <c r="I235" s="676"/>
      <c r="J235" s="674" t="s">
        <v>540</v>
      </c>
      <c r="K235" s="675"/>
      <c r="L235" s="675"/>
      <c r="M235" s="675"/>
      <c r="N235" s="676"/>
      <c r="O235" s="253" t="s">
        <v>527</v>
      </c>
      <c r="P235" s="197" t="s">
        <v>117</v>
      </c>
      <c r="Q235" s="196"/>
      <c r="R235" s="565">
        <v>1</v>
      </c>
      <c r="S235" s="566"/>
      <c r="T235" s="566"/>
      <c r="U235" s="597"/>
      <c r="V235" s="597"/>
      <c r="W235" s="597"/>
      <c r="X235" s="237"/>
      <c r="Y235" s="237"/>
      <c r="Z235" s="237"/>
      <c r="AA235" s="595"/>
      <c r="AB235" s="595"/>
      <c r="AC235" s="595"/>
      <c r="AD235" s="595"/>
      <c r="AE235" s="595"/>
      <c r="AF235" s="595"/>
      <c r="AG235" s="595"/>
      <c r="AH235" s="595"/>
      <c r="AI235" s="595"/>
      <c r="AJ235" s="595"/>
      <c r="AK235" s="596"/>
      <c r="AL235" s="200"/>
      <c r="AM235" s="565">
        <v>0.56999999999999995</v>
      </c>
      <c r="AN235" s="566"/>
      <c r="AO235" s="566"/>
      <c r="AP235" s="597"/>
      <c r="AQ235" s="597"/>
      <c r="AR235" s="597"/>
      <c r="AS235" s="237"/>
      <c r="AT235" s="237"/>
      <c r="AU235" s="237"/>
      <c r="AV235" s="206"/>
    </row>
    <row r="236" spans="2:48" ht="43.5" customHeight="1">
      <c r="B236" s="610"/>
      <c r="C236" s="611"/>
      <c r="D236" s="285" t="s">
        <v>145</v>
      </c>
      <c r="E236" s="674" t="s">
        <v>535</v>
      </c>
      <c r="F236" s="675"/>
      <c r="G236" s="675"/>
      <c r="H236" s="675"/>
      <c r="I236" s="676"/>
      <c r="J236" s="674" t="s">
        <v>541</v>
      </c>
      <c r="K236" s="675"/>
      <c r="L236" s="675"/>
      <c r="M236" s="675"/>
      <c r="N236" s="676"/>
      <c r="O236" s="253" t="s">
        <v>527</v>
      </c>
      <c r="P236" s="197" t="s">
        <v>301</v>
      </c>
      <c r="Q236" s="196"/>
      <c r="R236" s="565">
        <v>0.5</v>
      </c>
      <c r="S236" s="566"/>
      <c r="T236" s="194"/>
      <c r="U236" s="566">
        <v>0.5</v>
      </c>
      <c r="V236" s="566"/>
      <c r="W236" s="194"/>
      <c r="X236" s="238"/>
      <c r="Y236" s="238"/>
      <c r="Z236" s="238"/>
      <c r="AA236" s="595"/>
      <c r="AB236" s="595"/>
      <c r="AC236" s="595"/>
      <c r="AD236" s="595"/>
      <c r="AE236" s="595"/>
      <c r="AF236" s="595"/>
      <c r="AG236" s="595"/>
      <c r="AH236" s="595"/>
      <c r="AI236" s="595"/>
      <c r="AJ236" s="595"/>
      <c r="AK236" s="596"/>
      <c r="AL236" s="200"/>
      <c r="AM236" s="565">
        <v>0.56799999999999995</v>
      </c>
      <c r="AN236" s="566"/>
      <c r="AO236" s="194"/>
      <c r="AP236" s="566">
        <v>0.5</v>
      </c>
      <c r="AQ236" s="566"/>
      <c r="AR236" s="194"/>
      <c r="AS236" s="238"/>
      <c r="AT236" s="238"/>
      <c r="AU236" s="238"/>
      <c r="AV236" s="206"/>
    </row>
    <row r="237" spans="2:48" ht="60" customHeight="1">
      <c r="B237" s="610" t="s">
        <v>304</v>
      </c>
      <c r="C237" s="611"/>
      <c r="D237" s="285" t="s">
        <v>46</v>
      </c>
      <c r="E237" s="674" t="s">
        <v>536</v>
      </c>
      <c r="F237" s="675"/>
      <c r="G237" s="675"/>
      <c r="H237" s="675"/>
      <c r="I237" s="676"/>
      <c r="J237" s="674" t="s">
        <v>542</v>
      </c>
      <c r="K237" s="675"/>
      <c r="L237" s="675"/>
      <c r="M237" s="675"/>
      <c r="N237" s="676"/>
      <c r="O237" s="253" t="s">
        <v>527</v>
      </c>
      <c r="P237" s="197" t="s">
        <v>29</v>
      </c>
      <c r="Q237" s="196"/>
      <c r="R237" s="210">
        <v>0.34</v>
      </c>
      <c r="S237" s="194"/>
      <c r="T237" s="211">
        <v>0.33</v>
      </c>
      <c r="U237" s="194"/>
      <c r="V237" s="211">
        <v>0.33</v>
      </c>
      <c r="W237" s="194"/>
      <c r="X237" s="238"/>
      <c r="Y237" s="238"/>
      <c r="Z237" s="238"/>
      <c r="AA237" s="595"/>
      <c r="AB237" s="595"/>
      <c r="AC237" s="595"/>
      <c r="AD237" s="595"/>
      <c r="AE237" s="595"/>
      <c r="AF237" s="595"/>
      <c r="AG237" s="595"/>
      <c r="AH237" s="595"/>
      <c r="AI237" s="595"/>
      <c r="AJ237" s="595"/>
      <c r="AK237" s="596"/>
      <c r="AL237" s="200"/>
      <c r="AM237" s="210">
        <v>0.34</v>
      </c>
      <c r="AN237" s="194"/>
      <c r="AO237" s="211">
        <v>0.33</v>
      </c>
      <c r="AP237" s="194"/>
      <c r="AQ237" s="211">
        <v>0.33</v>
      </c>
      <c r="AR237" s="194"/>
      <c r="AS237" s="238"/>
      <c r="AT237" s="238"/>
      <c r="AU237" s="238"/>
      <c r="AV237" s="206"/>
    </row>
    <row r="238" spans="2:48" ht="44.25" customHeight="1">
      <c r="B238" s="610"/>
      <c r="C238" s="611"/>
      <c r="D238" s="285" t="s">
        <v>49</v>
      </c>
      <c r="E238" s="674" t="s">
        <v>537</v>
      </c>
      <c r="F238" s="675"/>
      <c r="G238" s="675"/>
      <c r="H238" s="675"/>
      <c r="I238" s="676"/>
      <c r="J238" s="674" t="s">
        <v>543</v>
      </c>
      <c r="K238" s="675"/>
      <c r="L238" s="675"/>
      <c r="M238" s="675"/>
      <c r="N238" s="676"/>
      <c r="O238" s="253" t="s">
        <v>527</v>
      </c>
      <c r="P238" s="197" t="s">
        <v>117</v>
      </c>
      <c r="Q238" s="196"/>
      <c r="R238" s="565">
        <v>1</v>
      </c>
      <c r="S238" s="566"/>
      <c r="T238" s="566"/>
      <c r="U238" s="597"/>
      <c r="V238" s="597"/>
      <c r="W238" s="597"/>
      <c r="X238" s="237"/>
      <c r="Y238" s="237"/>
      <c r="Z238" s="237"/>
      <c r="AA238" s="595"/>
      <c r="AB238" s="595"/>
      <c r="AC238" s="595"/>
      <c r="AD238" s="595"/>
      <c r="AE238" s="595"/>
      <c r="AF238" s="595"/>
      <c r="AG238" s="595"/>
      <c r="AH238" s="595"/>
      <c r="AI238" s="595"/>
      <c r="AJ238" s="595"/>
      <c r="AK238" s="596"/>
      <c r="AL238" s="200"/>
      <c r="AM238" s="565">
        <v>1</v>
      </c>
      <c r="AN238" s="566"/>
      <c r="AO238" s="566"/>
      <c r="AP238" s="597"/>
      <c r="AQ238" s="597"/>
      <c r="AR238" s="597"/>
      <c r="AS238" s="237"/>
      <c r="AT238" s="237"/>
      <c r="AU238" s="237"/>
      <c r="AV238" s="206"/>
    </row>
    <row r="239" spans="2:48" ht="41.25" customHeight="1">
      <c r="B239" s="610"/>
      <c r="C239" s="611"/>
      <c r="D239" s="285" t="s">
        <v>197</v>
      </c>
      <c r="E239" s="674" t="s">
        <v>538</v>
      </c>
      <c r="F239" s="675"/>
      <c r="G239" s="675"/>
      <c r="H239" s="675"/>
      <c r="I239" s="676"/>
      <c r="J239" s="674" t="s">
        <v>544</v>
      </c>
      <c r="K239" s="675"/>
      <c r="L239" s="675"/>
      <c r="M239" s="675"/>
      <c r="N239" s="676"/>
      <c r="O239" s="253" t="s">
        <v>527</v>
      </c>
      <c r="P239" s="197" t="s">
        <v>301</v>
      </c>
      <c r="Q239" s="196"/>
      <c r="R239" s="565">
        <v>0.5</v>
      </c>
      <c r="S239" s="566"/>
      <c r="T239" s="194"/>
      <c r="U239" s="566">
        <v>0.5</v>
      </c>
      <c r="V239" s="566"/>
      <c r="W239" s="194"/>
      <c r="X239" s="238"/>
      <c r="Y239" s="238"/>
      <c r="Z239" s="238"/>
      <c r="AA239" s="595"/>
      <c r="AB239" s="595"/>
      <c r="AC239" s="595"/>
      <c r="AD239" s="595"/>
      <c r="AE239" s="595"/>
      <c r="AF239" s="595"/>
      <c r="AG239" s="595"/>
      <c r="AH239" s="595"/>
      <c r="AI239" s="595"/>
      <c r="AJ239" s="595"/>
      <c r="AK239" s="596"/>
      <c r="AL239" s="200"/>
      <c r="AM239" s="565">
        <v>0.5</v>
      </c>
      <c r="AN239" s="566"/>
      <c r="AO239" s="194"/>
      <c r="AP239" s="566">
        <v>0.5</v>
      </c>
      <c r="AQ239" s="566"/>
      <c r="AR239" s="194"/>
      <c r="AS239" s="238"/>
      <c r="AT239" s="238"/>
      <c r="AU239" s="238"/>
      <c r="AV239" s="206"/>
    </row>
    <row r="240" spans="2:48" ht="45.75" customHeight="1" thickBot="1">
      <c r="B240" s="628" t="s">
        <v>305</v>
      </c>
      <c r="C240" s="629"/>
      <c r="D240" s="286" t="s">
        <v>53</v>
      </c>
      <c r="E240" s="625" t="s">
        <v>545</v>
      </c>
      <c r="F240" s="626"/>
      <c r="G240" s="626"/>
      <c r="H240" s="626"/>
      <c r="I240" s="627"/>
      <c r="J240" s="625" t="s">
        <v>546</v>
      </c>
      <c r="K240" s="626"/>
      <c r="L240" s="626"/>
      <c r="M240" s="626"/>
      <c r="N240" s="627"/>
      <c r="O240" s="254" t="s">
        <v>56</v>
      </c>
      <c r="P240" s="205" t="s">
        <v>29</v>
      </c>
      <c r="Q240" s="196"/>
      <c r="R240" s="210">
        <v>0.34</v>
      </c>
      <c r="S240" s="194"/>
      <c r="T240" s="211">
        <v>0.33</v>
      </c>
      <c r="U240" s="194"/>
      <c r="V240" s="211">
        <v>0.33</v>
      </c>
      <c r="W240" s="194"/>
      <c r="X240" s="238"/>
      <c r="Y240" s="238"/>
      <c r="Z240" s="238"/>
      <c r="AA240" s="595"/>
      <c r="AB240" s="595"/>
      <c r="AC240" s="595"/>
      <c r="AD240" s="595"/>
      <c r="AE240" s="595"/>
      <c r="AF240" s="595"/>
      <c r="AG240" s="595"/>
      <c r="AH240" s="595"/>
      <c r="AI240" s="595"/>
      <c r="AJ240" s="595"/>
      <c r="AK240" s="596"/>
      <c r="AL240" s="200"/>
      <c r="AM240" s="210">
        <v>0.34</v>
      </c>
      <c r="AN240" s="194"/>
      <c r="AO240" s="211">
        <v>0.33</v>
      </c>
      <c r="AP240" s="194"/>
      <c r="AQ240" s="211">
        <v>0.33</v>
      </c>
      <c r="AR240" s="194"/>
      <c r="AS240" s="238"/>
      <c r="AT240" s="238"/>
      <c r="AU240" s="238"/>
      <c r="AV240" s="206"/>
    </row>
    <row r="241" spans="2:55" ht="18.75" thickBot="1"/>
    <row r="242" spans="2:55" ht="111" customHeight="1" thickBot="1">
      <c r="B242" s="630">
        <v>9</v>
      </c>
      <c r="C242" s="631"/>
      <c r="D242" s="632" t="s">
        <v>500</v>
      </c>
      <c r="E242" s="632"/>
      <c r="F242" s="632"/>
      <c r="G242" s="632"/>
      <c r="H242" s="632"/>
      <c r="I242" s="632"/>
      <c r="J242" s="632"/>
      <c r="K242" s="632"/>
      <c r="L242" s="632"/>
      <c r="M242" s="632"/>
      <c r="N242" s="632"/>
      <c r="O242" s="632"/>
      <c r="P242" s="633"/>
      <c r="Q242" s="91"/>
      <c r="R242" s="634" t="s">
        <v>267</v>
      </c>
      <c r="S242" s="635"/>
      <c r="T242" s="635"/>
      <c r="U242" s="635"/>
      <c r="V242" s="635"/>
      <c r="W242" s="635"/>
      <c r="X242" s="635"/>
      <c r="Y242" s="635"/>
      <c r="Z242" s="635"/>
      <c r="AA242" s="635"/>
      <c r="AB242" s="635"/>
      <c r="AC242" s="635"/>
      <c r="AD242" s="635"/>
      <c r="AE242" s="635"/>
      <c r="AF242" s="635"/>
      <c r="AG242" s="635"/>
      <c r="AH242" s="635"/>
      <c r="AI242" s="635"/>
      <c r="AJ242" s="635"/>
      <c r="AK242" s="636"/>
      <c r="AL242" s="95"/>
      <c r="AM242" s="95"/>
      <c r="AN242" s="91"/>
      <c r="AO242" s="95"/>
      <c r="AP242" s="95"/>
      <c r="AQ242" s="95"/>
      <c r="AR242" s="95"/>
      <c r="AS242" s="95"/>
      <c r="AT242" s="95"/>
      <c r="AU242" s="95"/>
      <c r="AV242" s="90"/>
      <c r="AW242" s="90"/>
      <c r="AX242" s="90"/>
    </row>
    <row r="243" spans="2:55" ht="32.25" customHeight="1" thickBot="1">
      <c r="B243" s="637" t="s">
        <v>315</v>
      </c>
      <c r="C243" s="638"/>
      <c r="D243" s="639" t="s">
        <v>844</v>
      </c>
      <c r="E243" s="639"/>
      <c r="F243" s="639"/>
      <c r="G243" s="639"/>
      <c r="H243" s="639"/>
      <c r="I243" s="639"/>
      <c r="J243" s="639"/>
      <c r="K243" s="639"/>
      <c r="L243" s="639"/>
      <c r="M243" s="639"/>
      <c r="N243" s="639"/>
      <c r="O243" s="639"/>
      <c r="P243" s="640"/>
      <c r="Q243" s="91"/>
      <c r="R243" s="641" t="s">
        <v>479</v>
      </c>
      <c r="S243" s="642"/>
      <c r="T243" s="642"/>
      <c r="U243" s="642"/>
      <c r="V243" s="643"/>
      <c r="W243" s="647" t="s">
        <v>496</v>
      </c>
      <c r="X243" s="648"/>
      <c r="Y243" s="648"/>
      <c r="Z243" s="648"/>
      <c r="AA243" s="649"/>
      <c r="AB243" s="217" t="s">
        <v>693</v>
      </c>
      <c r="AC243" s="650" t="s">
        <v>497</v>
      </c>
      <c r="AD243" s="650"/>
      <c r="AE243" s="650"/>
      <c r="AF243" s="650"/>
      <c r="AG243" s="650"/>
      <c r="AH243" s="650"/>
      <c r="AI243" s="650"/>
      <c r="AJ243" s="650"/>
      <c r="AK243" s="651"/>
      <c r="AL243" s="192"/>
      <c r="AM243" s="91"/>
      <c r="AN243" s="91"/>
      <c r="AO243" s="95"/>
      <c r="AP243" s="95"/>
      <c r="AQ243" s="95"/>
      <c r="AR243" s="95"/>
      <c r="AS243" s="95"/>
      <c r="AT243" s="95"/>
      <c r="AU243" s="95"/>
      <c r="AV243" s="90"/>
      <c r="AW243" s="90"/>
      <c r="AX243" s="90"/>
    </row>
    <row r="244" spans="2:55" ht="28.5" customHeight="1">
      <c r="B244" s="652" t="s">
        <v>328</v>
      </c>
      <c r="C244" s="653"/>
      <c r="D244" s="591" t="s">
        <v>502</v>
      </c>
      <c r="E244" s="591"/>
      <c r="F244" s="591"/>
      <c r="G244" s="591"/>
      <c r="H244" s="591"/>
      <c r="I244" s="591"/>
      <c r="J244" s="591"/>
      <c r="K244" s="591"/>
      <c r="L244" s="591"/>
      <c r="M244" s="591"/>
      <c r="N244" s="591"/>
      <c r="O244" s="591"/>
      <c r="P244" s="654"/>
      <c r="Q244" s="91"/>
      <c r="R244" s="641"/>
      <c r="S244" s="642"/>
      <c r="T244" s="642"/>
      <c r="U244" s="642"/>
      <c r="V244" s="643"/>
      <c r="W244" s="655" t="s">
        <v>494</v>
      </c>
      <c r="X244" s="656"/>
      <c r="Y244" s="656"/>
      <c r="Z244" s="656"/>
      <c r="AA244" s="657"/>
      <c r="AB244" s="218" t="s">
        <v>285</v>
      </c>
      <c r="AC244" s="658" t="s">
        <v>495</v>
      </c>
      <c r="AD244" s="659"/>
      <c r="AE244" s="659"/>
      <c r="AF244" s="659"/>
      <c r="AG244" s="659"/>
      <c r="AH244" s="659"/>
      <c r="AI244" s="659"/>
      <c r="AJ244" s="659"/>
      <c r="AK244" s="660"/>
      <c r="AL244" s="192"/>
      <c r="AM244" s="91"/>
      <c r="AN244" s="91"/>
      <c r="AO244" s="95"/>
      <c r="AP244" s="95"/>
      <c r="AQ244" s="95"/>
      <c r="AR244" s="95"/>
      <c r="AS244" s="95"/>
      <c r="AT244" s="95"/>
      <c r="AU244" s="95"/>
      <c r="AV244" s="90"/>
      <c r="AW244" s="90"/>
      <c r="AX244" s="90"/>
    </row>
    <row r="245" spans="2:55" ht="32.25" customHeight="1" thickBot="1">
      <c r="B245" s="247" t="s">
        <v>7</v>
      </c>
      <c r="C245" s="248"/>
      <c r="D245" s="591" t="s">
        <v>503</v>
      </c>
      <c r="E245" s="591"/>
      <c r="F245" s="591"/>
      <c r="G245" s="591"/>
      <c r="H245" s="591"/>
      <c r="I245" s="591"/>
      <c r="J245" s="591"/>
      <c r="K245" s="591"/>
      <c r="L245" s="591"/>
      <c r="M245" s="591"/>
      <c r="N245" s="591"/>
      <c r="O245" s="591"/>
      <c r="P245" s="654"/>
      <c r="Q245" s="91"/>
      <c r="R245" s="641"/>
      <c r="S245" s="642"/>
      <c r="T245" s="642"/>
      <c r="U245" s="642"/>
      <c r="V245" s="643"/>
      <c r="W245" s="647" t="s">
        <v>484</v>
      </c>
      <c r="X245" s="648"/>
      <c r="Y245" s="648"/>
      <c r="Z245" s="648"/>
      <c r="AA245" s="649"/>
      <c r="AB245" s="217" t="s">
        <v>692</v>
      </c>
      <c r="AC245" s="650" t="s">
        <v>295</v>
      </c>
      <c r="AD245" s="650"/>
      <c r="AE245" s="650"/>
      <c r="AF245" s="650"/>
      <c r="AG245" s="650"/>
      <c r="AH245" s="650"/>
      <c r="AI245" s="650"/>
      <c r="AJ245" s="650"/>
      <c r="AK245" s="651"/>
      <c r="AL245" s="193"/>
      <c r="AM245" s="91"/>
      <c r="AN245" s="91"/>
      <c r="AO245" s="96"/>
      <c r="AP245" s="96"/>
      <c r="AQ245" s="96"/>
      <c r="AR245" s="96"/>
      <c r="AS245" s="96"/>
      <c r="AT245" s="96"/>
      <c r="AU245" s="96"/>
      <c r="AV245" s="90"/>
      <c r="AW245" s="90"/>
      <c r="AX245" s="90"/>
    </row>
    <row r="246" spans="2:55" ht="32.25" customHeight="1">
      <c r="B246" s="661" t="s">
        <v>159</v>
      </c>
      <c r="C246" s="662"/>
      <c r="D246" s="663" t="s">
        <v>885</v>
      </c>
      <c r="E246" s="663"/>
      <c r="F246" s="663"/>
      <c r="G246" s="663"/>
      <c r="H246" s="663"/>
      <c r="I246" s="663"/>
      <c r="J246" s="663"/>
      <c r="K246" s="663"/>
      <c r="L246" s="663"/>
      <c r="M246" s="663"/>
      <c r="N246" s="663"/>
      <c r="O246" s="663"/>
      <c r="P246" s="664"/>
      <c r="Q246" s="216"/>
      <c r="R246" s="641"/>
      <c r="S246" s="642"/>
      <c r="T246" s="642"/>
      <c r="U246" s="642"/>
      <c r="V246" s="643"/>
      <c r="W246" s="655"/>
      <c r="X246" s="656"/>
      <c r="Y246" s="656"/>
      <c r="Z246" s="656"/>
      <c r="AA246" s="657"/>
      <c r="AB246" s="218"/>
      <c r="AC246" s="658"/>
      <c r="AD246" s="659"/>
      <c r="AE246" s="659"/>
      <c r="AF246" s="659"/>
      <c r="AG246" s="659"/>
      <c r="AH246" s="659"/>
      <c r="AI246" s="659"/>
      <c r="AJ246" s="659"/>
      <c r="AK246" s="660"/>
      <c r="AL246" s="193"/>
    </row>
    <row r="247" spans="2:55" ht="32.25" customHeight="1">
      <c r="B247" s="661" t="s">
        <v>327</v>
      </c>
      <c r="C247" s="662"/>
      <c r="D247" s="663" t="s">
        <v>504</v>
      </c>
      <c r="E247" s="663"/>
      <c r="F247" s="663"/>
      <c r="G247" s="663"/>
      <c r="H247" s="663"/>
      <c r="I247" s="663"/>
      <c r="J247" s="663"/>
      <c r="K247" s="663"/>
      <c r="L247" s="663"/>
      <c r="M247" s="663"/>
      <c r="N247" s="663"/>
      <c r="O247" s="663"/>
      <c r="P247" s="664"/>
      <c r="Q247" s="665"/>
      <c r="R247" s="641"/>
      <c r="S247" s="642"/>
      <c r="T247" s="642"/>
      <c r="U247" s="642"/>
      <c r="V247" s="643"/>
      <c r="W247" s="655"/>
      <c r="X247" s="656"/>
      <c r="Y247" s="656"/>
      <c r="Z247" s="656"/>
      <c r="AA247" s="657"/>
      <c r="AB247" s="218"/>
      <c r="AC247" s="658"/>
      <c r="AD247" s="659"/>
      <c r="AE247" s="659"/>
      <c r="AF247" s="659"/>
      <c r="AG247" s="659"/>
      <c r="AH247" s="659"/>
      <c r="AI247" s="659"/>
      <c r="AJ247" s="659"/>
      <c r="AK247" s="660"/>
      <c r="AL247" s="191"/>
      <c r="AM247" s="90"/>
      <c r="AN247" s="90"/>
      <c r="AO247" s="90"/>
      <c r="AP247" s="90"/>
      <c r="AQ247" s="90"/>
      <c r="AR247" s="90"/>
      <c r="AS247" s="90"/>
      <c r="AT247" s="90"/>
      <c r="AU247" s="90"/>
      <c r="AV247" s="90"/>
      <c r="AW247" s="90"/>
      <c r="AX247" s="90"/>
      <c r="AY247" s="90"/>
      <c r="AZ247" s="90"/>
      <c r="BA247" s="90"/>
      <c r="BB247" s="90"/>
      <c r="BC247" s="90"/>
    </row>
    <row r="248" spans="2:55" ht="32.25" customHeight="1" thickBot="1">
      <c r="B248" s="666" t="s">
        <v>463</v>
      </c>
      <c r="C248" s="667"/>
      <c r="D248" s="650" t="s">
        <v>501</v>
      </c>
      <c r="E248" s="650"/>
      <c r="F248" s="650"/>
      <c r="G248" s="650"/>
      <c r="H248" s="650"/>
      <c r="I248" s="650"/>
      <c r="J248" s="650"/>
      <c r="K248" s="650"/>
      <c r="L248" s="650"/>
      <c r="M248" s="650"/>
      <c r="N248" s="650"/>
      <c r="O248" s="650"/>
      <c r="P248" s="651"/>
      <c r="Q248" s="665"/>
      <c r="R248" s="644"/>
      <c r="S248" s="645"/>
      <c r="T248" s="645"/>
      <c r="U248" s="645"/>
      <c r="V248" s="646"/>
      <c r="W248" s="668"/>
      <c r="X248" s="669"/>
      <c r="Y248" s="669"/>
      <c r="Z248" s="669"/>
      <c r="AA248" s="670"/>
      <c r="AB248" s="208"/>
      <c r="AC248" s="671"/>
      <c r="AD248" s="672"/>
      <c r="AE248" s="672"/>
      <c r="AF248" s="672"/>
      <c r="AG248" s="672"/>
      <c r="AH248" s="672"/>
      <c r="AI248" s="672"/>
      <c r="AJ248" s="672"/>
      <c r="AK248" s="673"/>
      <c r="AL248" s="191"/>
      <c r="AM248" s="90"/>
      <c r="AN248" s="90"/>
      <c r="AO248" s="90"/>
      <c r="AP248" s="90"/>
      <c r="AQ248" s="90"/>
      <c r="AR248" s="90"/>
      <c r="AS248" s="90"/>
      <c r="AT248" s="90"/>
      <c r="AU248" s="90"/>
      <c r="AV248" s="90"/>
      <c r="AW248" s="90"/>
      <c r="AX248" s="90"/>
      <c r="AY248" s="90"/>
      <c r="AZ248" s="90"/>
      <c r="BA248" s="90"/>
      <c r="BB248" s="90"/>
      <c r="BC248" s="90"/>
    </row>
    <row r="249" spans="2:55" ht="9" customHeight="1" thickBot="1">
      <c r="B249" s="216"/>
      <c r="C249" s="598"/>
      <c r="D249" s="598"/>
      <c r="E249" s="598"/>
      <c r="F249" s="598"/>
      <c r="G249" s="598"/>
      <c r="H249" s="598"/>
      <c r="I249" s="598"/>
      <c r="J249" s="598"/>
      <c r="K249" s="598"/>
      <c r="L249" s="598"/>
      <c r="M249" s="598"/>
      <c r="N249" s="598"/>
      <c r="O249" s="598"/>
      <c r="P249" s="598"/>
      <c r="Q249" s="88"/>
      <c r="R249" s="88"/>
      <c r="S249" s="88"/>
      <c r="T249" s="88"/>
      <c r="U249" s="88"/>
      <c r="V249" s="88"/>
      <c r="W249" s="88"/>
      <c r="X249" s="88"/>
      <c r="Y249" s="88"/>
      <c r="Z249" s="88"/>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Y249" s="90"/>
      <c r="AZ249" s="90"/>
      <c r="BA249" s="90"/>
      <c r="BB249" s="90"/>
      <c r="BC249" s="90"/>
    </row>
    <row r="250" spans="2:55" ht="54" customHeight="1">
      <c r="B250" s="599" t="s">
        <v>324</v>
      </c>
      <c r="C250" s="600"/>
      <c r="D250" s="612" t="s">
        <v>443</v>
      </c>
      <c r="E250" s="614" t="s">
        <v>20</v>
      </c>
      <c r="F250" s="614"/>
      <c r="G250" s="614"/>
      <c r="H250" s="614"/>
      <c r="I250" s="614"/>
      <c r="J250" s="614" t="s">
        <v>21</v>
      </c>
      <c r="K250" s="614"/>
      <c r="L250" s="614"/>
      <c r="M250" s="614"/>
      <c r="N250" s="614"/>
      <c r="O250" s="600" t="s">
        <v>348</v>
      </c>
      <c r="P250" s="616" t="s">
        <v>318</v>
      </c>
      <c r="Q250" s="618"/>
      <c r="R250" s="599" t="s">
        <v>345</v>
      </c>
      <c r="S250" s="600"/>
      <c r="T250" s="600"/>
      <c r="U250" s="600"/>
      <c r="V250" s="600"/>
      <c r="W250" s="600"/>
      <c r="X250" s="600"/>
      <c r="Y250" s="600"/>
      <c r="Z250" s="600"/>
      <c r="AA250" s="619" t="s">
        <v>321</v>
      </c>
      <c r="AB250" s="619"/>
      <c r="AC250" s="619"/>
      <c r="AD250" s="619"/>
      <c r="AE250" s="619"/>
      <c r="AF250" s="619"/>
      <c r="AG250" s="619"/>
      <c r="AH250" s="619"/>
      <c r="AI250" s="619"/>
      <c r="AJ250" s="619"/>
      <c r="AK250" s="620"/>
      <c r="AL250" s="198"/>
      <c r="AM250" s="599" t="s">
        <v>346</v>
      </c>
      <c r="AN250" s="600"/>
      <c r="AO250" s="600"/>
      <c r="AP250" s="600"/>
      <c r="AQ250" s="600"/>
      <c r="AR250" s="600"/>
      <c r="AS250" s="600"/>
      <c r="AT250" s="600"/>
      <c r="AU250" s="600"/>
      <c r="AV250" s="249" t="s">
        <v>322</v>
      </c>
      <c r="AY250" s="90"/>
      <c r="AZ250" s="90"/>
      <c r="BA250" s="90"/>
      <c r="BB250" s="90"/>
      <c r="BC250" s="90"/>
    </row>
    <row r="251" spans="2:55" ht="47.25" customHeight="1">
      <c r="B251" s="601"/>
      <c r="C251" s="602"/>
      <c r="D251" s="613"/>
      <c r="E251" s="615"/>
      <c r="F251" s="615"/>
      <c r="G251" s="615"/>
      <c r="H251" s="615"/>
      <c r="I251" s="615"/>
      <c r="J251" s="615"/>
      <c r="K251" s="615"/>
      <c r="L251" s="615"/>
      <c r="M251" s="615"/>
      <c r="N251" s="615"/>
      <c r="O251" s="602"/>
      <c r="P251" s="617"/>
      <c r="Q251" s="618"/>
      <c r="R251" s="621" t="s">
        <v>299</v>
      </c>
      <c r="S251" s="622"/>
      <c r="T251" s="622"/>
      <c r="U251" s="622"/>
      <c r="V251" s="622"/>
      <c r="W251" s="622"/>
      <c r="X251" s="623" t="s">
        <v>349</v>
      </c>
      <c r="Y251" s="623"/>
      <c r="Z251" s="623"/>
      <c r="AA251" s="624" t="s">
        <v>296</v>
      </c>
      <c r="AB251" s="624"/>
      <c r="AC251" s="624" t="s">
        <v>297</v>
      </c>
      <c r="AD251" s="624"/>
      <c r="AE251" s="624"/>
      <c r="AF251" s="624"/>
      <c r="AG251" s="624" t="s">
        <v>298</v>
      </c>
      <c r="AH251" s="624"/>
      <c r="AI251" s="624"/>
      <c r="AJ251" s="624"/>
      <c r="AK251" s="609"/>
      <c r="AL251" s="199"/>
      <c r="AM251" s="621" t="s">
        <v>299</v>
      </c>
      <c r="AN251" s="622"/>
      <c r="AO251" s="622"/>
      <c r="AP251" s="622"/>
      <c r="AQ251" s="622"/>
      <c r="AR251" s="622"/>
      <c r="AS251" s="623" t="s">
        <v>349</v>
      </c>
      <c r="AT251" s="623"/>
      <c r="AU251" s="623"/>
      <c r="AV251" s="609" t="s">
        <v>323</v>
      </c>
      <c r="AY251" s="90"/>
      <c r="AZ251" s="90"/>
      <c r="BA251" s="90"/>
      <c r="BB251" s="90"/>
      <c r="BC251" s="90"/>
    </row>
    <row r="252" spans="2:55" ht="25.5" customHeight="1">
      <c r="B252" s="601"/>
      <c r="C252" s="602"/>
      <c r="D252" s="613"/>
      <c r="E252" s="615"/>
      <c r="F252" s="615"/>
      <c r="G252" s="615"/>
      <c r="H252" s="615"/>
      <c r="I252" s="615"/>
      <c r="J252" s="615"/>
      <c r="K252" s="615"/>
      <c r="L252" s="615"/>
      <c r="M252" s="615"/>
      <c r="N252" s="615"/>
      <c r="O252" s="602"/>
      <c r="P252" s="617"/>
      <c r="Q252" s="213"/>
      <c r="R252" s="621"/>
      <c r="S252" s="622"/>
      <c r="T252" s="622"/>
      <c r="U252" s="622"/>
      <c r="V252" s="622"/>
      <c r="W252" s="622"/>
      <c r="X252" s="240">
        <v>1</v>
      </c>
      <c r="Y252" s="240">
        <v>2</v>
      </c>
      <c r="Z252" s="240">
        <v>3</v>
      </c>
      <c r="AA252" s="624"/>
      <c r="AB252" s="624"/>
      <c r="AC252" s="624"/>
      <c r="AD252" s="624"/>
      <c r="AE252" s="624"/>
      <c r="AF252" s="624"/>
      <c r="AG252" s="624"/>
      <c r="AH252" s="624"/>
      <c r="AI252" s="624"/>
      <c r="AJ252" s="624"/>
      <c r="AK252" s="609"/>
      <c r="AL252" s="199"/>
      <c r="AM252" s="621"/>
      <c r="AN252" s="622"/>
      <c r="AO252" s="622"/>
      <c r="AP252" s="622"/>
      <c r="AQ252" s="622"/>
      <c r="AR252" s="622"/>
      <c r="AS252" s="240">
        <v>1</v>
      </c>
      <c r="AT252" s="240">
        <v>2</v>
      </c>
      <c r="AU252" s="240">
        <v>3</v>
      </c>
      <c r="AV252" s="609"/>
      <c r="AY252" s="90"/>
      <c r="AZ252" s="90"/>
      <c r="BA252" s="90"/>
      <c r="BB252" s="90"/>
      <c r="BC252" s="90"/>
    </row>
    <row r="253" spans="2:55" ht="102.75" customHeight="1">
      <c r="B253" s="610" t="s">
        <v>480</v>
      </c>
      <c r="C253" s="611"/>
      <c r="D253" s="285" t="s">
        <v>25</v>
      </c>
      <c r="E253" s="591" t="s">
        <v>694</v>
      </c>
      <c r="F253" s="591"/>
      <c r="G253" s="591"/>
      <c r="H253" s="591"/>
      <c r="I253" s="591"/>
      <c r="J253" s="592" t="s">
        <v>695</v>
      </c>
      <c r="K253" s="593"/>
      <c r="L253" s="593"/>
      <c r="M253" s="593"/>
      <c r="N253" s="594"/>
      <c r="O253" s="252" t="s">
        <v>696</v>
      </c>
      <c r="P253" s="261" t="s">
        <v>117</v>
      </c>
      <c r="Q253" s="196"/>
      <c r="R253" s="565">
        <v>1</v>
      </c>
      <c r="S253" s="566"/>
      <c r="T253" s="566"/>
      <c r="U253" s="597"/>
      <c r="V253" s="597"/>
      <c r="W253" s="597"/>
      <c r="X253" s="237"/>
      <c r="Y253" s="237"/>
      <c r="Z253" s="237"/>
      <c r="AA253" s="595"/>
      <c r="AB253" s="595"/>
      <c r="AC253" s="595"/>
      <c r="AD253" s="595"/>
      <c r="AE253" s="595"/>
      <c r="AF253" s="595"/>
      <c r="AG253" s="595"/>
      <c r="AH253" s="595"/>
      <c r="AI253" s="595"/>
      <c r="AJ253" s="595"/>
      <c r="AK253" s="596"/>
      <c r="AL253" s="200"/>
      <c r="AM253" s="565">
        <v>1</v>
      </c>
      <c r="AN253" s="566"/>
      <c r="AO253" s="566"/>
      <c r="AP253" s="597"/>
      <c r="AQ253" s="597"/>
      <c r="AR253" s="597"/>
      <c r="AS253" s="237"/>
      <c r="AT253" s="237"/>
      <c r="AU253" s="237"/>
      <c r="AV253" s="206"/>
      <c r="AY253" s="90"/>
      <c r="AZ253" s="90"/>
      <c r="BA253" s="90"/>
      <c r="BB253" s="90"/>
      <c r="BC253" s="90"/>
    </row>
    <row r="254" spans="2:55" ht="50.25" customHeight="1">
      <c r="B254" s="610"/>
      <c r="C254" s="611"/>
      <c r="D254" s="285" t="s">
        <v>118</v>
      </c>
      <c r="E254" s="591" t="s">
        <v>697</v>
      </c>
      <c r="F254" s="591"/>
      <c r="G254" s="591"/>
      <c r="H254" s="591"/>
      <c r="I254" s="591"/>
      <c r="J254" s="592" t="s">
        <v>725</v>
      </c>
      <c r="K254" s="593"/>
      <c r="L254" s="593"/>
      <c r="M254" s="593"/>
      <c r="N254" s="594"/>
      <c r="O254" s="252" t="s">
        <v>698</v>
      </c>
      <c r="P254" s="261" t="s">
        <v>29</v>
      </c>
      <c r="Q254" s="196"/>
      <c r="R254" s="244">
        <v>0.34</v>
      </c>
      <c r="S254" s="194"/>
      <c r="T254" s="245">
        <v>0.33</v>
      </c>
      <c r="U254" s="194"/>
      <c r="V254" s="245">
        <v>0.33</v>
      </c>
      <c r="W254" s="194"/>
      <c r="X254" s="238"/>
      <c r="Y254" s="238"/>
      <c r="Z254" s="238"/>
      <c r="AA254" s="595"/>
      <c r="AB254" s="595"/>
      <c r="AC254" s="595"/>
      <c r="AD254" s="595"/>
      <c r="AE254" s="595"/>
      <c r="AF254" s="595"/>
      <c r="AG254" s="595"/>
      <c r="AH254" s="595"/>
      <c r="AI254" s="595"/>
      <c r="AJ254" s="595"/>
      <c r="AK254" s="596"/>
      <c r="AL254" s="200"/>
      <c r="AM254" s="244">
        <v>0.34</v>
      </c>
      <c r="AN254" s="194"/>
      <c r="AO254" s="245">
        <v>0.33</v>
      </c>
      <c r="AP254" s="194"/>
      <c r="AQ254" s="245">
        <v>0.33</v>
      </c>
      <c r="AR254" s="194"/>
      <c r="AS254" s="238"/>
      <c r="AT254" s="238"/>
      <c r="AU254" s="238"/>
      <c r="AV254" s="206"/>
      <c r="AY254" s="90"/>
      <c r="AZ254" s="90"/>
      <c r="BA254" s="90"/>
      <c r="BB254" s="90"/>
      <c r="BC254" s="90"/>
    </row>
    <row r="255" spans="2:55" ht="48.75" customHeight="1">
      <c r="B255" s="610"/>
      <c r="C255" s="611"/>
      <c r="D255" s="285" t="s">
        <v>122</v>
      </c>
      <c r="E255" s="591" t="s">
        <v>699</v>
      </c>
      <c r="F255" s="591"/>
      <c r="G255" s="591"/>
      <c r="H255" s="591"/>
      <c r="I255" s="591"/>
      <c r="J255" s="592" t="s">
        <v>726</v>
      </c>
      <c r="K255" s="593"/>
      <c r="L255" s="593"/>
      <c r="M255" s="593"/>
      <c r="N255" s="594"/>
      <c r="O255" s="252" t="s">
        <v>700</v>
      </c>
      <c r="P255" s="261" t="s">
        <v>29</v>
      </c>
      <c r="Q255" s="196"/>
      <c r="R255" s="244">
        <v>0.34</v>
      </c>
      <c r="S255" s="194"/>
      <c r="T255" s="245">
        <v>0.33</v>
      </c>
      <c r="U255" s="194"/>
      <c r="V255" s="245">
        <v>0.33</v>
      </c>
      <c r="W255" s="194"/>
      <c r="X255" s="237"/>
      <c r="Y255" s="237"/>
      <c r="Z255" s="237"/>
      <c r="AA255" s="595"/>
      <c r="AB255" s="595"/>
      <c r="AC255" s="595"/>
      <c r="AD255" s="595"/>
      <c r="AE255" s="595"/>
      <c r="AF255" s="595"/>
      <c r="AG255" s="595"/>
      <c r="AH255" s="595"/>
      <c r="AI255" s="595"/>
      <c r="AJ255" s="595"/>
      <c r="AK255" s="596"/>
      <c r="AL255" s="200"/>
      <c r="AM255" s="244">
        <v>0.34</v>
      </c>
      <c r="AN255" s="194"/>
      <c r="AO255" s="245">
        <v>0.33</v>
      </c>
      <c r="AP255" s="194"/>
      <c r="AQ255" s="245">
        <v>0.33</v>
      </c>
      <c r="AR255" s="194"/>
      <c r="AS255" s="237"/>
      <c r="AT255" s="237"/>
      <c r="AU255" s="237"/>
      <c r="AV255" s="206"/>
      <c r="AY255" s="90"/>
      <c r="AZ255" s="90"/>
      <c r="BA255" s="90"/>
      <c r="BB255" s="90"/>
      <c r="BC255" s="90"/>
    </row>
    <row r="256" spans="2:55" ht="87" customHeight="1">
      <c r="B256" s="587" t="s">
        <v>481</v>
      </c>
      <c r="C256" s="588"/>
      <c r="D256" s="285" t="s">
        <v>130</v>
      </c>
      <c r="E256" s="591" t="s">
        <v>702</v>
      </c>
      <c r="F256" s="591"/>
      <c r="G256" s="591"/>
      <c r="H256" s="591"/>
      <c r="I256" s="591"/>
      <c r="J256" s="592" t="s">
        <v>703</v>
      </c>
      <c r="K256" s="593"/>
      <c r="L256" s="593"/>
      <c r="M256" s="593"/>
      <c r="N256" s="594"/>
      <c r="O256" s="252" t="s">
        <v>704</v>
      </c>
      <c r="P256" s="261" t="s">
        <v>117</v>
      </c>
      <c r="Q256" s="196"/>
      <c r="R256" s="565">
        <v>1</v>
      </c>
      <c r="S256" s="566"/>
      <c r="T256" s="566"/>
      <c r="U256" s="597"/>
      <c r="V256" s="597"/>
      <c r="W256" s="597"/>
      <c r="X256" s="237"/>
      <c r="Y256" s="237"/>
      <c r="Z256" s="237"/>
      <c r="AA256" s="595"/>
      <c r="AB256" s="595"/>
      <c r="AC256" s="595"/>
      <c r="AD256" s="595"/>
      <c r="AE256" s="595"/>
      <c r="AF256" s="595"/>
      <c r="AG256" s="595"/>
      <c r="AH256" s="595"/>
      <c r="AI256" s="595"/>
      <c r="AJ256" s="595"/>
      <c r="AK256" s="596"/>
      <c r="AL256" s="200"/>
      <c r="AM256" s="565">
        <v>1</v>
      </c>
      <c r="AN256" s="566"/>
      <c r="AO256" s="566"/>
      <c r="AP256" s="597"/>
      <c r="AQ256" s="597"/>
      <c r="AR256" s="597"/>
      <c r="AS256" s="237"/>
      <c r="AT256" s="237"/>
      <c r="AU256" s="237"/>
      <c r="AV256" s="206"/>
    </row>
    <row r="257" spans="2:48" ht="63.75" customHeight="1">
      <c r="B257" s="587"/>
      <c r="C257" s="588"/>
      <c r="D257" s="285" t="s">
        <v>31</v>
      </c>
      <c r="E257" s="591" t="s">
        <v>903</v>
      </c>
      <c r="F257" s="591"/>
      <c r="G257" s="591"/>
      <c r="H257" s="591"/>
      <c r="I257" s="591"/>
      <c r="J257" s="592" t="s">
        <v>705</v>
      </c>
      <c r="K257" s="593"/>
      <c r="L257" s="593"/>
      <c r="M257" s="593"/>
      <c r="N257" s="594"/>
      <c r="O257" s="252" t="s">
        <v>704</v>
      </c>
      <c r="P257" s="261" t="s">
        <v>117</v>
      </c>
      <c r="Q257" s="196"/>
      <c r="R257" s="565">
        <v>1</v>
      </c>
      <c r="S257" s="566"/>
      <c r="T257" s="566"/>
      <c r="U257" s="597"/>
      <c r="V257" s="597"/>
      <c r="W257" s="597"/>
      <c r="X257" s="237"/>
      <c r="Y257" s="237"/>
      <c r="Z257" s="237"/>
      <c r="AA257" s="595"/>
      <c r="AB257" s="595"/>
      <c r="AC257" s="595"/>
      <c r="AD257" s="595"/>
      <c r="AE257" s="595"/>
      <c r="AF257" s="595"/>
      <c r="AG257" s="595"/>
      <c r="AH257" s="595"/>
      <c r="AI257" s="595"/>
      <c r="AJ257" s="595"/>
      <c r="AK257" s="596"/>
      <c r="AL257" s="200"/>
      <c r="AM257" s="565">
        <v>1</v>
      </c>
      <c r="AN257" s="566"/>
      <c r="AO257" s="566"/>
      <c r="AP257" s="597"/>
      <c r="AQ257" s="597"/>
      <c r="AR257" s="597"/>
      <c r="AS257" s="237"/>
      <c r="AT257" s="237"/>
      <c r="AU257" s="237"/>
      <c r="AV257" s="206"/>
    </row>
    <row r="258" spans="2:48" ht="125.25" customHeight="1">
      <c r="B258" s="587"/>
      <c r="C258" s="588"/>
      <c r="D258" s="285" t="s">
        <v>136</v>
      </c>
      <c r="E258" s="591" t="s">
        <v>706</v>
      </c>
      <c r="F258" s="591"/>
      <c r="G258" s="591"/>
      <c r="H258" s="591"/>
      <c r="I258" s="591"/>
      <c r="J258" s="592" t="s">
        <v>707</v>
      </c>
      <c r="K258" s="593"/>
      <c r="L258" s="593"/>
      <c r="M258" s="593"/>
      <c r="N258" s="594"/>
      <c r="O258" s="252" t="s">
        <v>708</v>
      </c>
      <c r="P258" s="261" t="s">
        <v>29</v>
      </c>
      <c r="Q258" s="196"/>
      <c r="R258" s="244">
        <v>0.34</v>
      </c>
      <c r="S258" s="194"/>
      <c r="T258" s="245">
        <v>0.33</v>
      </c>
      <c r="U258" s="194"/>
      <c r="V258" s="245">
        <v>0.33</v>
      </c>
      <c r="W258" s="194"/>
      <c r="X258" s="238"/>
      <c r="Y258" s="238"/>
      <c r="Z258" s="238"/>
      <c r="AA258" s="595"/>
      <c r="AB258" s="595"/>
      <c r="AC258" s="595"/>
      <c r="AD258" s="595"/>
      <c r="AE258" s="595"/>
      <c r="AF258" s="595"/>
      <c r="AG258" s="595"/>
      <c r="AH258" s="595"/>
      <c r="AI258" s="595"/>
      <c r="AJ258" s="595"/>
      <c r="AK258" s="596"/>
      <c r="AL258" s="200"/>
      <c r="AM258" s="244">
        <v>0.34</v>
      </c>
      <c r="AN258" s="194"/>
      <c r="AO258" s="245">
        <v>0.33</v>
      </c>
      <c r="AP258" s="194"/>
      <c r="AQ258" s="245">
        <v>0.33</v>
      </c>
      <c r="AR258" s="194"/>
      <c r="AS258" s="238"/>
      <c r="AT258" s="238"/>
      <c r="AU258" s="238"/>
      <c r="AV258" s="206"/>
    </row>
    <row r="259" spans="2:48" ht="63.75" customHeight="1">
      <c r="B259" s="587"/>
      <c r="C259" s="588"/>
      <c r="D259" s="285" t="s">
        <v>180</v>
      </c>
      <c r="E259" s="591" t="s">
        <v>709</v>
      </c>
      <c r="F259" s="591"/>
      <c r="G259" s="591"/>
      <c r="H259" s="591"/>
      <c r="I259" s="591"/>
      <c r="J259" s="592" t="s">
        <v>710</v>
      </c>
      <c r="K259" s="593"/>
      <c r="L259" s="593"/>
      <c r="M259" s="593"/>
      <c r="N259" s="594"/>
      <c r="O259" s="252" t="s">
        <v>698</v>
      </c>
      <c r="P259" s="261" t="s">
        <v>29</v>
      </c>
      <c r="Q259" s="196"/>
      <c r="R259" s="244">
        <v>0.34</v>
      </c>
      <c r="S259" s="194"/>
      <c r="T259" s="245">
        <v>0.33</v>
      </c>
      <c r="U259" s="194"/>
      <c r="V259" s="245">
        <v>0.33</v>
      </c>
      <c r="W259" s="194"/>
      <c r="X259" s="237"/>
      <c r="Y259" s="237"/>
      <c r="Z259" s="237"/>
      <c r="AA259" s="595"/>
      <c r="AB259" s="595"/>
      <c r="AC259" s="595"/>
      <c r="AD259" s="595"/>
      <c r="AE259" s="595"/>
      <c r="AF259" s="595"/>
      <c r="AG259" s="595"/>
      <c r="AH259" s="595"/>
      <c r="AI259" s="595"/>
      <c r="AJ259" s="595"/>
      <c r="AK259" s="596"/>
      <c r="AL259" s="200"/>
      <c r="AM259" s="244">
        <v>0.34</v>
      </c>
      <c r="AN259" s="194"/>
      <c r="AO259" s="245">
        <v>0.33</v>
      </c>
      <c r="AP259" s="194"/>
      <c r="AQ259" s="245">
        <v>0.33</v>
      </c>
      <c r="AR259" s="194"/>
      <c r="AS259" s="237"/>
      <c r="AT259" s="237"/>
      <c r="AU259" s="237"/>
      <c r="AV259" s="206"/>
    </row>
    <row r="260" spans="2:48" ht="65.25" customHeight="1">
      <c r="B260" s="587"/>
      <c r="C260" s="588"/>
      <c r="D260" s="285" t="s">
        <v>302</v>
      </c>
      <c r="E260" s="591" t="s">
        <v>711</v>
      </c>
      <c r="F260" s="591"/>
      <c r="G260" s="591"/>
      <c r="H260" s="591"/>
      <c r="I260" s="591"/>
      <c r="J260" s="592" t="s">
        <v>710</v>
      </c>
      <c r="K260" s="593"/>
      <c r="L260" s="593"/>
      <c r="M260" s="593"/>
      <c r="N260" s="594"/>
      <c r="O260" s="252" t="s">
        <v>700</v>
      </c>
      <c r="P260" s="261" t="s">
        <v>29</v>
      </c>
      <c r="Q260" s="196"/>
      <c r="R260" s="244">
        <v>0.34</v>
      </c>
      <c r="S260" s="194"/>
      <c r="T260" s="245">
        <v>0.33</v>
      </c>
      <c r="U260" s="194"/>
      <c r="V260" s="245">
        <v>0.33</v>
      </c>
      <c r="W260" s="194"/>
      <c r="X260" s="237"/>
      <c r="Y260" s="237"/>
      <c r="Z260" s="237"/>
      <c r="AA260" s="595"/>
      <c r="AB260" s="595"/>
      <c r="AC260" s="595"/>
      <c r="AD260" s="595"/>
      <c r="AE260" s="595"/>
      <c r="AF260" s="595"/>
      <c r="AG260" s="595"/>
      <c r="AH260" s="595"/>
      <c r="AI260" s="595"/>
      <c r="AJ260" s="595"/>
      <c r="AK260" s="596"/>
      <c r="AL260" s="200"/>
      <c r="AM260" s="244">
        <v>0.34</v>
      </c>
      <c r="AN260" s="194"/>
      <c r="AO260" s="245">
        <v>0.33</v>
      </c>
      <c r="AP260" s="194"/>
      <c r="AQ260" s="245">
        <v>0.33</v>
      </c>
      <c r="AR260" s="194"/>
      <c r="AS260" s="237"/>
      <c r="AT260" s="237"/>
      <c r="AU260" s="237"/>
      <c r="AV260" s="206"/>
    </row>
    <row r="261" spans="2:48" ht="65.25" customHeight="1">
      <c r="B261" s="587"/>
      <c r="C261" s="588"/>
      <c r="D261" s="285" t="s">
        <v>701</v>
      </c>
      <c r="E261" s="591" t="s">
        <v>712</v>
      </c>
      <c r="F261" s="591"/>
      <c r="G261" s="591"/>
      <c r="H261" s="591"/>
      <c r="I261" s="591"/>
      <c r="J261" s="592" t="s">
        <v>710</v>
      </c>
      <c r="K261" s="593"/>
      <c r="L261" s="593"/>
      <c r="M261" s="593"/>
      <c r="N261" s="594"/>
      <c r="O261" s="252" t="s">
        <v>723</v>
      </c>
      <c r="P261" s="261" t="s">
        <v>325</v>
      </c>
      <c r="Q261" s="196"/>
      <c r="R261" s="565">
        <v>1</v>
      </c>
      <c r="S261" s="566"/>
      <c r="T261" s="566"/>
      <c r="U261" s="597"/>
      <c r="V261" s="597"/>
      <c r="W261" s="597"/>
      <c r="X261" s="238"/>
      <c r="Y261" s="238"/>
      <c r="Z261" s="238"/>
      <c r="AA261" s="595"/>
      <c r="AB261" s="595"/>
      <c r="AC261" s="595"/>
      <c r="AD261" s="595"/>
      <c r="AE261" s="595"/>
      <c r="AF261" s="595"/>
      <c r="AG261" s="595"/>
      <c r="AH261" s="595"/>
      <c r="AI261" s="595"/>
      <c r="AJ261" s="595"/>
      <c r="AK261" s="596"/>
      <c r="AL261" s="200"/>
      <c r="AM261" s="565">
        <v>1</v>
      </c>
      <c r="AN261" s="566"/>
      <c r="AO261" s="566"/>
      <c r="AP261" s="597"/>
      <c r="AQ261" s="597"/>
      <c r="AR261" s="597"/>
      <c r="AS261" s="238"/>
      <c r="AT261" s="238"/>
      <c r="AU261" s="238"/>
      <c r="AV261" s="206"/>
    </row>
    <row r="262" spans="2:48" ht="69" customHeight="1">
      <c r="B262" s="587" t="s">
        <v>482</v>
      </c>
      <c r="C262" s="588"/>
      <c r="D262" s="285" t="s">
        <v>37</v>
      </c>
      <c r="E262" s="591" t="s">
        <v>713</v>
      </c>
      <c r="F262" s="591"/>
      <c r="G262" s="591"/>
      <c r="H262" s="591"/>
      <c r="I262" s="591"/>
      <c r="J262" s="592" t="s">
        <v>714</v>
      </c>
      <c r="K262" s="593"/>
      <c r="L262" s="593"/>
      <c r="M262" s="593"/>
      <c r="N262" s="594"/>
      <c r="O262" s="252" t="s">
        <v>715</v>
      </c>
      <c r="P262" s="261" t="s">
        <v>29</v>
      </c>
      <c r="Q262" s="196"/>
      <c r="R262" s="244">
        <v>0.34</v>
      </c>
      <c r="S262" s="194"/>
      <c r="T262" s="245">
        <v>0.33</v>
      </c>
      <c r="U262" s="194"/>
      <c r="V262" s="245">
        <v>0.33</v>
      </c>
      <c r="W262" s="194"/>
      <c r="X262" s="238"/>
      <c r="Y262" s="238"/>
      <c r="Z262" s="238"/>
      <c r="AA262" s="595"/>
      <c r="AB262" s="595"/>
      <c r="AC262" s="595"/>
      <c r="AD262" s="595"/>
      <c r="AE262" s="595"/>
      <c r="AF262" s="595"/>
      <c r="AG262" s="595"/>
      <c r="AH262" s="595"/>
      <c r="AI262" s="595"/>
      <c r="AJ262" s="595"/>
      <c r="AK262" s="596"/>
      <c r="AL262" s="200"/>
      <c r="AM262" s="244">
        <v>0.34</v>
      </c>
      <c r="AN262" s="194"/>
      <c r="AO262" s="245">
        <v>0.33</v>
      </c>
      <c r="AP262" s="194"/>
      <c r="AQ262" s="245">
        <v>0.33</v>
      </c>
      <c r="AR262" s="194"/>
      <c r="AS262" s="238"/>
      <c r="AT262" s="238"/>
      <c r="AU262" s="238"/>
      <c r="AV262" s="206"/>
    </row>
    <row r="263" spans="2:48" ht="93.75" customHeight="1">
      <c r="B263" s="587"/>
      <c r="C263" s="588"/>
      <c r="D263" s="285" t="s">
        <v>41</v>
      </c>
      <c r="E263" s="591" t="s">
        <v>716</v>
      </c>
      <c r="F263" s="591"/>
      <c r="G263" s="591"/>
      <c r="H263" s="591"/>
      <c r="I263" s="591"/>
      <c r="J263" s="592" t="s">
        <v>717</v>
      </c>
      <c r="K263" s="593"/>
      <c r="L263" s="593"/>
      <c r="M263" s="593"/>
      <c r="N263" s="594"/>
      <c r="O263" s="252" t="s">
        <v>704</v>
      </c>
      <c r="P263" s="261" t="s">
        <v>724</v>
      </c>
      <c r="Q263" s="196"/>
      <c r="R263" s="565">
        <v>0.5</v>
      </c>
      <c r="S263" s="566"/>
      <c r="T263" s="194"/>
      <c r="U263" s="566">
        <v>0.5</v>
      </c>
      <c r="V263" s="566"/>
      <c r="W263" s="194"/>
      <c r="X263" s="237"/>
      <c r="Y263" s="237"/>
      <c r="Z263" s="237"/>
      <c r="AA263" s="595"/>
      <c r="AB263" s="595"/>
      <c r="AC263" s="595"/>
      <c r="AD263" s="595"/>
      <c r="AE263" s="595"/>
      <c r="AF263" s="595"/>
      <c r="AG263" s="595"/>
      <c r="AH263" s="595"/>
      <c r="AI263" s="595"/>
      <c r="AJ263" s="595"/>
      <c r="AK263" s="596"/>
      <c r="AL263" s="200"/>
      <c r="AM263" s="565">
        <v>0.5</v>
      </c>
      <c r="AN263" s="566"/>
      <c r="AO263" s="194"/>
      <c r="AP263" s="566">
        <v>0.5</v>
      </c>
      <c r="AQ263" s="566"/>
      <c r="AR263" s="194"/>
      <c r="AS263" s="237"/>
      <c r="AT263" s="237"/>
      <c r="AU263" s="237"/>
      <c r="AV263" s="206"/>
    </row>
    <row r="264" spans="2:48" ht="81.75" customHeight="1">
      <c r="B264" s="587"/>
      <c r="C264" s="588"/>
      <c r="D264" s="285" t="s">
        <v>145</v>
      </c>
      <c r="E264" s="591" t="s">
        <v>722</v>
      </c>
      <c r="F264" s="591"/>
      <c r="G264" s="591"/>
      <c r="H264" s="591"/>
      <c r="I264" s="591"/>
      <c r="J264" s="592" t="s">
        <v>718</v>
      </c>
      <c r="K264" s="593"/>
      <c r="L264" s="593"/>
      <c r="M264" s="593"/>
      <c r="N264" s="594"/>
      <c r="O264" s="252" t="s">
        <v>704</v>
      </c>
      <c r="P264" s="261" t="s">
        <v>724</v>
      </c>
      <c r="Q264" s="196"/>
      <c r="R264" s="565">
        <v>0.5</v>
      </c>
      <c r="S264" s="566"/>
      <c r="T264" s="194"/>
      <c r="U264" s="566">
        <v>0.5</v>
      </c>
      <c r="V264" s="566"/>
      <c r="W264" s="194"/>
      <c r="X264" s="237"/>
      <c r="Y264" s="237"/>
      <c r="Z264" s="237"/>
      <c r="AA264" s="595"/>
      <c r="AB264" s="595"/>
      <c r="AC264" s="595"/>
      <c r="AD264" s="595"/>
      <c r="AE264" s="595"/>
      <c r="AF264" s="595"/>
      <c r="AG264" s="595"/>
      <c r="AH264" s="595"/>
      <c r="AI264" s="595"/>
      <c r="AJ264" s="595"/>
      <c r="AK264" s="596"/>
      <c r="AL264" s="200"/>
      <c r="AM264" s="565">
        <v>0.5</v>
      </c>
      <c r="AN264" s="566"/>
      <c r="AO264" s="194"/>
      <c r="AP264" s="566">
        <v>0.5</v>
      </c>
      <c r="AQ264" s="566"/>
      <c r="AR264" s="194"/>
      <c r="AS264" s="237"/>
      <c r="AT264" s="237"/>
      <c r="AU264" s="237"/>
      <c r="AV264" s="206"/>
    </row>
    <row r="265" spans="2:48" ht="68.25" customHeight="1" thickBot="1">
      <c r="B265" s="589"/>
      <c r="C265" s="590"/>
      <c r="D265" s="286" t="s">
        <v>148</v>
      </c>
      <c r="E265" s="603" t="s">
        <v>719</v>
      </c>
      <c r="F265" s="603"/>
      <c r="G265" s="603"/>
      <c r="H265" s="603"/>
      <c r="I265" s="603"/>
      <c r="J265" s="604" t="s">
        <v>720</v>
      </c>
      <c r="K265" s="605"/>
      <c r="L265" s="605"/>
      <c r="M265" s="605"/>
      <c r="N265" s="606"/>
      <c r="O265" s="262" t="s">
        <v>721</v>
      </c>
      <c r="P265" s="263" t="s">
        <v>29</v>
      </c>
      <c r="Q265" s="196"/>
      <c r="R265" s="567">
        <v>0.5</v>
      </c>
      <c r="S265" s="568"/>
      <c r="T265" s="255"/>
      <c r="U265" s="568">
        <v>0.5</v>
      </c>
      <c r="V265" s="568"/>
      <c r="W265" s="255"/>
      <c r="X265" s="239"/>
      <c r="Y265" s="239"/>
      <c r="Z265" s="239"/>
      <c r="AA265" s="607"/>
      <c r="AB265" s="607"/>
      <c r="AC265" s="607"/>
      <c r="AD265" s="607"/>
      <c r="AE265" s="607"/>
      <c r="AF265" s="607"/>
      <c r="AG265" s="607"/>
      <c r="AH265" s="607"/>
      <c r="AI265" s="607"/>
      <c r="AJ265" s="607"/>
      <c r="AK265" s="608"/>
      <c r="AL265" s="200"/>
      <c r="AM265" s="567">
        <v>0.5</v>
      </c>
      <c r="AN265" s="568"/>
      <c r="AO265" s="255"/>
      <c r="AP265" s="568">
        <v>0.5</v>
      </c>
      <c r="AQ265" s="568"/>
      <c r="AR265" s="255"/>
      <c r="AS265" s="239"/>
      <c r="AT265" s="239"/>
      <c r="AU265" s="239"/>
      <c r="AV265" s="207"/>
    </row>
    <row r="267" spans="2:48">
      <c r="N267" s="89"/>
      <c r="O267" s="89"/>
    </row>
    <row r="268" spans="2:48" ht="43.5" hidden="1" customHeight="1">
      <c r="B268" s="996" t="s">
        <v>892</v>
      </c>
      <c r="C268" s="997"/>
      <c r="D268" s="997"/>
      <c r="E268" s="997"/>
      <c r="F268" s="997"/>
      <c r="G268" s="997"/>
      <c r="H268" s="997"/>
      <c r="I268" s="997"/>
      <c r="J268" s="997"/>
      <c r="K268" s="997"/>
      <c r="L268" s="997"/>
      <c r="M268" s="998"/>
      <c r="N268" s="89"/>
      <c r="O268" s="89"/>
    </row>
    <row r="269" spans="2:48" ht="30" hidden="1" customHeight="1">
      <c r="B269" s="1001" t="s">
        <v>307</v>
      </c>
      <c r="C269" s="1002"/>
      <c r="D269" s="1002"/>
      <c r="E269" s="1002"/>
      <c r="F269" s="1002"/>
      <c r="G269" s="1002"/>
      <c r="H269" s="1002"/>
      <c r="I269" s="1002"/>
      <c r="J269" s="1002"/>
      <c r="K269" s="999" t="s">
        <v>896</v>
      </c>
      <c r="L269" s="999"/>
      <c r="M269" s="1000"/>
      <c r="N269" s="89"/>
      <c r="O269" s="89"/>
    </row>
    <row r="270" spans="2:48" ht="24" hidden="1" customHeight="1">
      <c r="B270" s="1001"/>
      <c r="C270" s="1002"/>
      <c r="D270" s="1002"/>
      <c r="E270" s="1002"/>
      <c r="F270" s="1002"/>
      <c r="G270" s="1002"/>
      <c r="H270" s="1002"/>
      <c r="I270" s="1002"/>
      <c r="J270" s="1002"/>
      <c r="K270" s="274" t="s">
        <v>897</v>
      </c>
      <c r="L270" s="274" t="s">
        <v>898</v>
      </c>
      <c r="M270" s="275" t="s">
        <v>899</v>
      </c>
      <c r="N270" s="89"/>
      <c r="O270" s="89"/>
    </row>
    <row r="271" spans="2:48" ht="33.75" hidden="1" customHeight="1">
      <c r="B271" s="962" t="s">
        <v>886</v>
      </c>
      <c r="C271" s="963"/>
      <c r="D271" s="1003" t="s">
        <v>412</v>
      </c>
      <c r="E271" s="1004"/>
      <c r="F271" s="1004"/>
      <c r="G271" s="1004"/>
      <c r="H271" s="1004"/>
      <c r="I271" s="1004"/>
      <c r="J271" s="1005"/>
      <c r="K271" s="276"/>
      <c r="L271" s="276"/>
      <c r="M271" s="277"/>
      <c r="N271" s="89"/>
      <c r="O271" s="89"/>
    </row>
    <row r="272" spans="2:48" ht="33.75" hidden="1" customHeight="1">
      <c r="B272" s="962" t="s">
        <v>887</v>
      </c>
      <c r="C272" s="963"/>
      <c r="D272" s="1003" t="s">
        <v>310</v>
      </c>
      <c r="E272" s="1004"/>
      <c r="F272" s="1004"/>
      <c r="G272" s="1004"/>
      <c r="H272" s="1004"/>
      <c r="I272" s="1004"/>
      <c r="J272" s="1005"/>
      <c r="K272" s="276"/>
      <c r="L272" s="276"/>
      <c r="M272" s="277"/>
      <c r="N272" s="89"/>
      <c r="O272" s="89"/>
    </row>
    <row r="273" spans="2:15" ht="33.75" hidden="1" customHeight="1">
      <c r="B273" s="962" t="s">
        <v>888</v>
      </c>
      <c r="C273" s="963"/>
      <c r="D273" s="1003" t="s">
        <v>415</v>
      </c>
      <c r="E273" s="1004"/>
      <c r="F273" s="1004"/>
      <c r="G273" s="1004"/>
      <c r="H273" s="1004"/>
      <c r="I273" s="1004"/>
      <c r="J273" s="1005"/>
      <c r="K273" s="276"/>
      <c r="L273" s="276"/>
      <c r="M273" s="277"/>
      <c r="N273" s="89"/>
      <c r="O273" s="89"/>
    </row>
    <row r="274" spans="2:15" ht="33.75" hidden="1" customHeight="1">
      <c r="B274" s="962" t="s">
        <v>889</v>
      </c>
      <c r="C274" s="963"/>
      <c r="D274" s="1003" t="s">
        <v>309</v>
      </c>
      <c r="E274" s="1004"/>
      <c r="F274" s="1004"/>
      <c r="G274" s="1004"/>
      <c r="H274" s="1004"/>
      <c r="I274" s="1004"/>
      <c r="J274" s="1005"/>
      <c r="K274" s="276"/>
      <c r="L274" s="276"/>
      <c r="M274" s="277"/>
      <c r="N274" s="89"/>
      <c r="O274" s="89"/>
    </row>
    <row r="275" spans="2:15" ht="33.75" hidden="1" customHeight="1">
      <c r="B275" s="962" t="s">
        <v>890</v>
      </c>
      <c r="C275" s="963"/>
      <c r="D275" s="1003" t="s">
        <v>419</v>
      </c>
      <c r="E275" s="1004"/>
      <c r="F275" s="1004"/>
      <c r="G275" s="1004"/>
      <c r="H275" s="1004"/>
      <c r="I275" s="1004"/>
      <c r="J275" s="1005"/>
      <c r="K275" s="276"/>
      <c r="L275" s="276"/>
      <c r="M275" s="277"/>
      <c r="N275" s="89"/>
      <c r="O275" s="89"/>
    </row>
    <row r="276" spans="2:15" ht="33.75" hidden="1" customHeight="1">
      <c r="B276" s="962" t="s">
        <v>891</v>
      </c>
      <c r="C276" s="963"/>
      <c r="D276" s="1003" t="s">
        <v>421</v>
      </c>
      <c r="E276" s="1004"/>
      <c r="F276" s="1004"/>
      <c r="G276" s="1004"/>
      <c r="H276" s="1004"/>
      <c r="I276" s="1004"/>
      <c r="J276" s="1005"/>
      <c r="K276" s="276"/>
      <c r="L276" s="276"/>
      <c r="M276" s="277"/>
      <c r="N276" s="89"/>
      <c r="O276" s="89"/>
    </row>
    <row r="277" spans="2:15" ht="33.75" hidden="1" customHeight="1">
      <c r="B277" s="962" t="s">
        <v>893</v>
      </c>
      <c r="C277" s="963"/>
      <c r="D277" s="1003" t="s">
        <v>423</v>
      </c>
      <c r="E277" s="1004"/>
      <c r="F277" s="1004"/>
      <c r="G277" s="1004"/>
      <c r="H277" s="1004"/>
      <c r="I277" s="1004"/>
      <c r="J277" s="1005"/>
      <c r="K277" s="276"/>
      <c r="L277" s="276"/>
      <c r="M277" s="277"/>
      <c r="N277" s="89"/>
      <c r="O277" s="89"/>
    </row>
    <row r="278" spans="2:15" ht="33.75" hidden="1" customHeight="1">
      <c r="B278" s="962" t="s">
        <v>894</v>
      </c>
      <c r="C278" s="963"/>
      <c r="D278" s="1003" t="s">
        <v>308</v>
      </c>
      <c r="E278" s="1004"/>
      <c r="F278" s="1004"/>
      <c r="G278" s="1004"/>
      <c r="H278" s="1004"/>
      <c r="I278" s="1004"/>
      <c r="J278" s="1005"/>
      <c r="K278" s="276"/>
      <c r="L278" s="276"/>
      <c r="M278" s="277"/>
      <c r="N278" s="89"/>
      <c r="O278" s="89"/>
    </row>
    <row r="279" spans="2:15" ht="33.75" hidden="1" customHeight="1" thickBot="1">
      <c r="B279" s="1009" t="s">
        <v>895</v>
      </c>
      <c r="C279" s="1010"/>
      <c r="D279" s="1006" t="s">
        <v>430</v>
      </c>
      <c r="E279" s="1007"/>
      <c r="F279" s="1007"/>
      <c r="G279" s="1007"/>
      <c r="H279" s="1007"/>
      <c r="I279" s="1007"/>
      <c r="J279" s="1008"/>
      <c r="K279" s="278"/>
      <c r="L279" s="278"/>
      <c r="M279" s="279"/>
      <c r="N279" s="89"/>
      <c r="O279" s="89"/>
    </row>
    <row r="280" spans="2:15" hidden="1">
      <c r="N280" s="89"/>
      <c r="O280" s="89"/>
    </row>
    <row r="281" spans="2:15" ht="18.75" hidden="1" thickBot="1">
      <c r="N281" s="89"/>
      <c r="O281" s="89"/>
    </row>
    <row r="282" spans="2:15" ht="44.25" hidden="1" customHeight="1">
      <c r="B282" s="968" t="s">
        <v>342</v>
      </c>
      <c r="C282" s="969"/>
      <c r="D282" s="970" t="s">
        <v>900</v>
      </c>
      <c r="E282" s="970"/>
      <c r="F282" s="970"/>
      <c r="G282" s="970"/>
      <c r="H282" s="970"/>
      <c r="I282" s="970"/>
      <c r="J282" s="970"/>
      <c r="K282" s="970"/>
      <c r="L282" s="970"/>
      <c r="M282" s="971"/>
      <c r="N282" s="89"/>
      <c r="O282" s="89"/>
    </row>
    <row r="283" spans="2:15" ht="44.25" hidden="1" customHeight="1">
      <c r="B283" s="972" t="s">
        <v>344</v>
      </c>
      <c r="C283" s="973"/>
      <c r="D283" s="974" t="s">
        <v>901</v>
      </c>
      <c r="E283" s="974"/>
      <c r="F283" s="974"/>
      <c r="G283" s="974"/>
      <c r="H283" s="974"/>
      <c r="I283" s="974"/>
      <c r="J283" s="974"/>
      <c r="K283" s="974"/>
      <c r="L283" s="974"/>
      <c r="M283" s="975"/>
      <c r="N283" s="89"/>
      <c r="O283" s="89"/>
    </row>
    <row r="284" spans="2:15" ht="44.25" hidden="1" customHeight="1" thickBot="1">
      <c r="B284" s="976" t="s">
        <v>343</v>
      </c>
      <c r="C284" s="977"/>
      <c r="D284" s="978" t="s">
        <v>902</v>
      </c>
      <c r="E284" s="978"/>
      <c r="F284" s="978"/>
      <c r="G284" s="978"/>
      <c r="H284" s="978"/>
      <c r="I284" s="978"/>
      <c r="J284" s="978"/>
      <c r="K284" s="978"/>
      <c r="L284" s="978"/>
      <c r="M284" s="979"/>
    </row>
    <row r="285" spans="2:15" hidden="1"/>
    <row r="286" spans="2:15" hidden="1"/>
    <row r="287" spans="2:15" hidden="1"/>
    <row r="288" spans="2:15" hidden="1"/>
  </sheetData>
  <sheetProtection algorithmName="SHA-512" hashValue="tF+4rFqIGQE18DjQcTnLxrn5ubOcyeoYE9qMB35UniUjZWGoFbq6hFIult5CJ3lfI9lFEYps7aEDb2zJRupy6g==" saltValue="mjW7nwaraFKmjAYcJN5Kkg==" spinCount="100000" sheet="1" objects="1" scenarios="1" selectLockedCells="1" selectUnlockedCells="1"/>
  <mergeCells count="1515">
    <mergeCell ref="B282:C282"/>
    <mergeCell ref="D282:M282"/>
    <mergeCell ref="B283:C283"/>
    <mergeCell ref="D283:M283"/>
    <mergeCell ref="B284:C284"/>
    <mergeCell ref="D284:M284"/>
    <mergeCell ref="H4:AK4"/>
    <mergeCell ref="H5:AK5"/>
    <mergeCell ref="B6:G6"/>
    <mergeCell ref="H6:AK6"/>
    <mergeCell ref="B7:G7"/>
    <mergeCell ref="H7:AK7"/>
    <mergeCell ref="H17:M17"/>
    <mergeCell ref="H18:M18"/>
    <mergeCell ref="B268:M268"/>
    <mergeCell ref="K269:M269"/>
    <mergeCell ref="B269:J270"/>
    <mergeCell ref="D271:J271"/>
    <mergeCell ref="D272:J272"/>
    <mergeCell ref="D273:J273"/>
    <mergeCell ref="D274:J274"/>
    <mergeCell ref="D275:J275"/>
    <mergeCell ref="D276:J276"/>
    <mergeCell ref="D277:J277"/>
    <mergeCell ref="D278:J278"/>
    <mergeCell ref="D279:J279"/>
    <mergeCell ref="B277:C277"/>
    <mergeCell ref="B278:C278"/>
    <mergeCell ref="B279:C279"/>
    <mergeCell ref="B273:C273"/>
    <mergeCell ref="B274:C274"/>
    <mergeCell ref="B275:C275"/>
    <mergeCell ref="B276:C276"/>
    <mergeCell ref="R149:T149"/>
    <mergeCell ref="U149:W149"/>
    <mergeCell ref="R152:T152"/>
    <mergeCell ref="U152:W152"/>
    <mergeCell ref="R94:T94"/>
    <mergeCell ref="U94:W94"/>
    <mergeCell ref="R96:T96"/>
    <mergeCell ref="J260:N260"/>
    <mergeCell ref="R52:S52"/>
    <mergeCell ref="U52:V52"/>
    <mergeCell ref="R53:S53"/>
    <mergeCell ref="U53:V53"/>
    <mergeCell ref="R57:S57"/>
    <mergeCell ref="U57:V57"/>
    <mergeCell ref="W176:AA177"/>
    <mergeCell ref="J86:N86"/>
    <mergeCell ref="J52:N52"/>
    <mergeCell ref="E131:I131"/>
    <mergeCell ref="J131:N131"/>
    <mergeCell ref="R121:T121"/>
    <mergeCell ref="U121:W121"/>
    <mergeCell ref="R131:T131"/>
    <mergeCell ref="J74:N75"/>
    <mergeCell ref="E77:I77"/>
    <mergeCell ref="J77:N77"/>
    <mergeCell ref="E78:I78"/>
    <mergeCell ref="J78:N78"/>
    <mergeCell ref="E84:I84"/>
    <mergeCell ref="J84:N85"/>
    <mergeCell ref="E85:I85"/>
    <mergeCell ref="J87:N88"/>
    <mergeCell ref="AC78:AF78"/>
    <mergeCell ref="AG78:AK78"/>
    <mergeCell ref="AA84:AB84"/>
    <mergeCell ref="AC84:AF84"/>
    <mergeCell ref="AG84:AK84"/>
    <mergeCell ref="AA85:AB85"/>
    <mergeCell ref="AC85:AF85"/>
    <mergeCell ref="E8:M9"/>
    <mergeCell ref="H10:M10"/>
    <mergeCell ref="H11:M11"/>
    <mergeCell ref="H12:M12"/>
    <mergeCell ref="H13:M13"/>
    <mergeCell ref="H14:M14"/>
    <mergeCell ref="H15:M15"/>
    <mergeCell ref="H16:M16"/>
    <mergeCell ref="B271:C271"/>
    <mergeCell ref="B272:C272"/>
    <mergeCell ref="E36:I36"/>
    <mergeCell ref="R253:T253"/>
    <mergeCell ref="U253:W253"/>
    <mergeCell ref="R256:T256"/>
    <mergeCell ref="U256:W256"/>
    <mergeCell ref="R263:S263"/>
    <mergeCell ref="U263:V263"/>
    <mergeCell ref="U235:W235"/>
    <mergeCell ref="R44:S44"/>
    <mergeCell ref="U44:V44"/>
    <mergeCell ref="R45:S45"/>
    <mergeCell ref="U45:V45"/>
    <mergeCell ref="U96:W96"/>
    <mergeCell ref="R98:T98"/>
    <mergeCell ref="E52:I52"/>
    <mergeCell ref="AM86:AO86"/>
    <mergeCell ref="AP86:AR86"/>
    <mergeCell ref="AM87:AO87"/>
    <mergeCell ref="AP87:AR87"/>
    <mergeCell ref="AM89:AO89"/>
    <mergeCell ref="AP89:AR89"/>
    <mergeCell ref="AM91:AO91"/>
    <mergeCell ref="AM149:AO149"/>
    <mergeCell ref="AP149:AR149"/>
    <mergeCell ref="AM152:AO152"/>
    <mergeCell ref="AP152:AR152"/>
    <mergeCell ref="R209:T209"/>
    <mergeCell ref="U209:W209"/>
    <mergeCell ref="AM209:AO209"/>
    <mergeCell ref="AP209:AR209"/>
    <mergeCell ref="R54:T54"/>
    <mergeCell ref="U54:W54"/>
    <mergeCell ref="AM54:AO54"/>
    <mergeCell ref="AP54:AR54"/>
    <mergeCell ref="R168:T168"/>
    <mergeCell ref="U168:W168"/>
    <mergeCell ref="AM168:AO168"/>
    <mergeCell ref="AP168:AR168"/>
    <mergeCell ref="AP96:AR96"/>
    <mergeCell ref="AM98:AO98"/>
    <mergeCell ref="AP98:AR98"/>
    <mergeCell ref="AM99:AO99"/>
    <mergeCell ref="AP99:AR99"/>
    <mergeCell ref="AA77:AB77"/>
    <mergeCell ref="AC77:AF77"/>
    <mergeCell ref="AG77:AK77"/>
    <mergeCell ref="AA78:AB78"/>
    <mergeCell ref="AM74:AO74"/>
    <mergeCell ref="AP74:AR74"/>
    <mergeCell ref="AM76:AO76"/>
    <mergeCell ref="AP76:AR76"/>
    <mergeCell ref="AM77:AO77"/>
    <mergeCell ref="AP77:AR77"/>
    <mergeCell ref="AM78:AO78"/>
    <mergeCell ref="AP78:AR78"/>
    <mergeCell ref="AM79:AO79"/>
    <mergeCell ref="AP79:AR79"/>
    <mergeCell ref="AM81:AO81"/>
    <mergeCell ref="AP81:AR81"/>
    <mergeCell ref="AM83:AO83"/>
    <mergeCell ref="AP83:AR83"/>
    <mergeCell ref="AM84:AO84"/>
    <mergeCell ref="AP84:AR84"/>
    <mergeCell ref="AM85:AO85"/>
    <mergeCell ref="AP85:AR85"/>
    <mergeCell ref="AP91:AR91"/>
    <mergeCell ref="AM94:AO94"/>
    <mergeCell ref="AP94:AR94"/>
    <mergeCell ref="AM96:AO96"/>
    <mergeCell ref="J101:N105"/>
    <mergeCell ref="J99:N100"/>
    <mergeCell ref="R74:T74"/>
    <mergeCell ref="U74:W74"/>
    <mergeCell ref="R76:T76"/>
    <mergeCell ref="U76:W76"/>
    <mergeCell ref="R77:T77"/>
    <mergeCell ref="U77:W77"/>
    <mergeCell ref="R78:T78"/>
    <mergeCell ref="U78:W78"/>
    <mergeCell ref="R79:T79"/>
    <mergeCell ref="U79:W79"/>
    <mergeCell ref="R81:T81"/>
    <mergeCell ref="U81:W81"/>
    <mergeCell ref="R83:T83"/>
    <mergeCell ref="U83:W83"/>
    <mergeCell ref="R84:T84"/>
    <mergeCell ref="U84:W84"/>
    <mergeCell ref="R85:T85"/>
    <mergeCell ref="U85:W85"/>
    <mergeCell ref="R86:T86"/>
    <mergeCell ref="U91:W91"/>
    <mergeCell ref="AG85:AK85"/>
    <mergeCell ref="AA86:AB86"/>
    <mergeCell ref="AC86:AF86"/>
    <mergeCell ref="AG86:AK86"/>
    <mergeCell ref="U98:W98"/>
    <mergeCell ref="R99:T99"/>
    <mergeCell ref="AM253:AO253"/>
    <mergeCell ref="AP253:AR253"/>
    <mergeCell ref="AM256:AO256"/>
    <mergeCell ref="AP256:AR256"/>
    <mergeCell ref="AM263:AN263"/>
    <mergeCell ref="AP263:AQ263"/>
    <mergeCell ref="AM190:AN190"/>
    <mergeCell ref="AP190:AQ190"/>
    <mergeCell ref="AM192:AO192"/>
    <mergeCell ref="AP192:AR192"/>
    <mergeCell ref="AP228:AQ228"/>
    <mergeCell ref="AA212:AB212"/>
    <mergeCell ref="AC212:AF212"/>
    <mergeCell ref="AG212:AK212"/>
    <mergeCell ref="AA209:AB209"/>
    <mergeCell ref="AC209:AF209"/>
    <mergeCell ref="AG209:AK209"/>
    <mergeCell ref="AG234:AK234"/>
    <mergeCell ref="AA235:AB235"/>
    <mergeCell ref="AC235:AF235"/>
    <mergeCell ref="AG235:AK235"/>
    <mergeCell ref="AM235:AO235"/>
    <mergeCell ref="AM224:AR225"/>
    <mergeCell ref="AM223:AU223"/>
    <mergeCell ref="AM191:AO191"/>
    <mergeCell ref="AP191:AR191"/>
    <mergeCell ref="AM257:AO257"/>
    <mergeCell ref="AP257:AR257"/>
    <mergeCell ref="AS224:AU224"/>
    <mergeCell ref="AA229:AB229"/>
    <mergeCell ref="AC229:AF229"/>
    <mergeCell ref="AG229:AK229"/>
    <mergeCell ref="AM37:AN37"/>
    <mergeCell ref="AP37:AQ37"/>
    <mergeCell ref="AM42:AO42"/>
    <mergeCell ref="AP42:AR42"/>
    <mergeCell ref="AM44:AN44"/>
    <mergeCell ref="AP44:AQ44"/>
    <mergeCell ref="AM45:AN45"/>
    <mergeCell ref="AP45:AQ45"/>
    <mergeCell ref="AM52:AN52"/>
    <mergeCell ref="AP52:AQ52"/>
    <mergeCell ref="AM53:AN53"/>
    <mergeCell ref="AP53:AQ53"/>
    <mergeCell ref="AM57:AN57"/>
    <mergeCell ref="AP57:AQ57"/>
    <mergeCell ref="AA52:AB52"/>
    <mergeCell ref="AC52:AF52"/>
    <mergeCell ref="AG52:AK52"/>
    <mergeCell ref="AA40:AB40"/>
    <mergeCell ref="AA41:AB41"/>
    <mergeCell ref="AA42:AB42"/>
    <mergeCell ref="AA46:AB46"/>
    <mergeCell ref="AA47:AB47"/>
    <mergeCell ref="AC41:AF41"/>
    <mergeCell ref="AG41:AK41"/>
    <mergeCell ref="AC46:AF46"/>
    <mergeCell ref="AG46:AK46"/>
    <mergeCell ref="AC47:AF47"/>
    <mergeCell ref="AG55:AK55"/>
    <mergeCell ref="AP56:AQ56"/>
    <mergeCell ref="AM49:AO49"/>
    <mergeCell ref="AP49:AR49"/>
    <mergeCell ref="AA43:AB43"/>
    <mergeCell ref="E86:I86"/>
    <mergeCell ref="U99:W99"/>
    <mergeCell ref="AC196:AK196"/>
    <mergeCell ref="W197:AA197"/>
    <mergeCell ref="AC197:AK197"/>
    <mergeCell ref="W198:AA198"/>
    <mergeCell ref="AC198:AK198"/>
    <mergeCell ref="W199:AA200"/>
    <mergeCell ref="AC199:AK199"/>
    <mergeCell ref="AC200:AK200"/>
    <mergeCell ref="W201:AA201"/>
    <mergeCell ref="AC201:AK201"/>
    <mergeCell ref="B207:C208"/>
    <mergeCell ref="E207:I207"/>
    <mergeCell ref="J207:N207"/>
    <mergeCell ref="AA207:AB207"/>
    <mergeCell ref="AC207:AF207"/>
    <mergeCell ref="AG207:AK207"/>
    <mergeCell ref="E208:I208"/>
    <mergeCell ref="J208:N208"/>
    <mergeCell ref="AA208:AB208"/>
    <mergeCell ref="AC208:AF208"/>
    <mergeCell ref="AG208:AK208"/>
    <mergeCell ref="D196:P196"/>
    <mergeCell ref="D197:P197"/>
    <mergeCell ref="D198:P198"/>
    <mergeCell ref="D199:P199"/>
    <mergeCell ref="D200:P200"/>
    <mergeCell ref="Q200:Q201"/>
    <mergeCell ref="D201:P201"/>
    <mergeCell ref="D203:D205"/>
    <mergeCell ref="E203:I205"/>
    <mergeCell ref="B201:C201"/>
    <mergeCell ref="B146:C148"/>
    <mergeCell ref="B135:C135"/>
    <mergeCell ref="B57:C61"/>
    <mergeCell ref="B54:C56"/>
    <mergeCell ref="X33:Z33"/>
    <mergeCell ref="Q32:Q33"/>
    <mergeCell ref="AA33:AB34"/>
    <mergeCell ref="AC33:AF34"/>
    <mergeCell ref="AG33:AK34"/>
    <mergeCell ref="AC58:AF58"/>
    <mergeCell ref="AG58:AK58"/>
    <mergeCell ref="AC59:AF59"/>
    <mergeCell ref="AG59:AK59"/>
    <mergeCell ref="AC60:AF60"/>
    <mergeCell ref="AG60:AK60"/>
    <mergeCell ref="R60:S60"/>
    <mergeCell ref="U60:V60"/>
    <mergeCell ref="P146:P148"/>
    <mergeCell ref="R146:Z146"/>
    <mergeCell ref="R136:V144"/>
    <mergeCell ref="W136:AA136"/>
    <mergeCell ref="W137:AA137"/>
    <mergeCell ref="W138:AA138"/>
    <mergeCell ref="W139:AA139"/>
    <mergeCell ref="AC136:AK136"/>
    <mergeCell ref="AC137:AK137"/>
    <mergeCell ref="AC138:AK138"/>
    <mergeCell ref="AC139:AK139"/>
    <mergeCell ref="W141:AA141"/>
    <mergeCell ref="B199:C199"/>
    <mergeCell ref="W196:AA196"/>
    <mergeCell ref="B156:C156"/>
    <mergeCell ref="B157:C157"/>
    <mergeCell ref="D157:P157"/>
    <mergeCell ref="B149:C151"/>
    <mergeCell ref="E149:I149"/>
    <mergeCell ref="J149:N149"/>
    <mergeCell ref="E150:I150"/>
    <mergeCell ref="J150:N150"/>
    <mergeCell ref="E151:I151"/>
    <mergeCell ref="J151:N151"/>
    <mergeCell ref="D156:P156"/>
    <mergeCell ref="D195:P195"/>
    <mergeCell ref="W157:AA157"/>
    <mergeCell ref="AC157:AK157"/>
    <mergeCell ref="B158:C158"/>
    <mergeCell ref="D158:P158"/>
    <mergeCell ref="P18:T18"/>
    <mergeCell ref="E37:I37"/>
    <mergeCell ref="J37:N37"/>
    <mergeCell ref="E38:I38"/>
    <mergeCell ref="J38:N38"/>
    <mergeCell ref="E39:I39"/>
    <mergeCell ref="J39:N39"/>
    <mergeCell ref="B35:C45"/>
    <mergeCell ref="E44:I44"/>
    <mergeCell ref="J44:N44"/>
    <mergeCell ref="E45:I45"/>
    <mergeCell ref="J45:N45"/>
    <mergeCell ref="R37:S37"/>
    <mergeCell ref="U37:V37"/>
    <mergeCell ref="R42:T42"/>
    <mergeCell ref="U42:W42"/>
    <mergeCell ref="B19:O19"/>
    <mergeCell ref="B24:C24"/>
    <mergeCell ref="B25:C25"/>
    <mergeCell ref="B26:C26"/>
    <mergeCell ref="B28:C28"/>
    <mergeCell ref="B29:C29"/>
    <mergeCell ref="B30:C30"/>
    <mergeCell ref="B32:C34"/>
    <mergeCell ref="B46:C47"/>
    <mergeCell ref="D32:D34"/>
    <mergeCell ref="I22:O22"/>
    <mergeCell ref="I20:O21"/>
    <mergeCell ref="B22:H22"/>
    <mergeCell ref="E32:I34"/>
    <mergeCell ref="J32:N34"/>
    <mergeCell ref="O32:O34"/>
    <mergeCell ref="D27:P27"/>
    <mergeCell ref="J46:N46"/>
    <mergeCell ref="E47:I47"/>
    <mergeCell ref="J47:N47"/>
    <mergeCell ref="J43:N43"/>
    <mergeCell ref="E46:I46"/>
    <mergeCell ref="D29:P29"/>
    <mergeCell ref="D30:P30"/>
    <mergeCell ref="D28:P28"/>
    <mergeCell ref="D25:P25"/>
    <mergeCell ref="D26:P26"/>
    <mergeCell ref="J36:N36"/>
    <mergeCell ref="D24:P24"/>
    <mergeCell ref="AV147:AV148"/>
    <mergeCell ref="AM203:AU203"/>
    <mergeCell ref="R204:W205"/>
    <mergeCell ref="X204:Z204"/>
    <mergeCell ref="AA204:AB205"/>
    <mergeCell ref="AC204:AF205"/>
    <mergeCell ref="AG204:AK205"/>
    <mergeCell ref="AM204:AR205"/>
    <mergeCell ref="AS204:AU204"/>
    <mergeCell ref="AV204:AV205"/>
    <mergeCell ref="AG154:AK154"/>
    <mergeCell ref="AA146:AK146"/>
    <mergeCell ref="R195:AK195"/>
    <mergeCell ref="AA152:AB152"/>
    <mergeCell ref="AC152:AF152"/>
    <mergeCell ref="AG152:AK152"/>
    <mergeCell ref="R189:S189"/>
    <mergeCell ref="U189:V189"/>
    <mergeCell ref="R190:S190"/>
    <mergeCell ref="U190:V190"/>
    <mergeCell ref="R192:T192"/>
    <mergeCell ref="U192:W192"/>
    <mergeCell ref="AM189:AN189"/>
    <mergeCell ref="AP189:AQ189"/>
    <mergeCell ref="AA151:AB151"/>
    <mergeCell ref="AC151:AF151"/>
    <mergeCell ref="AG151:AK151"/>
    <mergeCell ref="R196:V201"/>
    <mergeCell ref="AA154:AB154"/>
    <mergeCell ref="AC154:AF154"/>
    <mergeCell ref="R156:AK156"/>
    <mergeCell ref="R157:V162"/>
    <mergeCell ref="AM33:AR34"/>
    <mergeCell ref="AM146:AU146"/>
    <mergeCell ref="R147:W148"/>
    <mergeCell ref="X147:Z147"/>
    <mergeCell ref="AA147:AB148"/>
    <mergeCell ref="AC147:AF148"/>
    <mergeCell ref="AG147:AK148"/>
    <mergeCell ref="AM147:AR148"/>
    <mergeCell ref="AS147:AU147"/>
    <mergeCell ref="AA36:AB36"/>
    <mergeCell ref="AC36:AF36"/>
    <mergeCell ref="AG36:AK36"/>
    <mergeCell ref="AA37:AB37"/>
    <mergeCell ref="AC37:AF37"/>
    <mergeCell ref="AG37:AK37"/>
    <mergeCell ref="AA38:AB38"/>
    <mergeCell ref="AC38:AF38"/>
    <mergeCell ref="AG38:AK38"/>
    <mergeCell ref="AA39:AB39"/>
    <mergeCell ref="AC39:AF39"/>
    <mergeCell ref="AA59:AB59"/>
    <mergeCell ref="AM60:AN60"/>
    <mergeCell ref="AP60:AQ60"/>
    <mergeCell ref="AA130:AB130"/>
    <mergeCell ref="AC130:AF130"/>
    <mergeCell ref="AG130:AK130"/>
    <mergeCell ref="AA132:AB132"/>
    <mergeCell ref="AC132:AF132"/>
    <mergeCell ref="AG132:AK132"/>
    <mergeCell ref="AM131:AO131"/>
    <mergeCell ref="AP131:AR131"/>
    <mergeCell ref="AC55:AF55"/>
    <mergeCell ref="AV33:AV34"/>
    <mergeCell ref="AM32:AU32"/>
    <mergeCell ref="AS33:AU33"/>
    <mergeCell ref="R55:T55"/>
    <mergeCell ref="U55:W55"/>
    <mergeCell ref="R56:S56"/>
    <mergeCell ref="U56:V56"/>
    <mergeCell ref="AC40:AF40"/>
    <mergeCell ref="AG40:AK40"/>
    <mergeCell ref="AA56:AB56"/>
    <mergeCell ref="AA55:AB55"/>
    <mergeCell ref="AA54:AB54"/>
    <mergeCell ref="AG47:AK47"/>
    <mergeCell ref="AA57:AB57"/>
    <mergeCell ref="AC42:AF42"/>
    <mergeCell ref="AG42:AK42"/>
    <mergeCell ref="C1:P1"/>
    <mergeCell ref="AP55:AR55"/>
    <mergeCell ref="AM56:AN56"/>
    <mergeCell ref="AC57:AF57"/>
    <mergeCell ref="AG57:AK57"/>
    <mergeCell ref="AM55:AO55"/>
    <mergeCell ref="AH19:AH21"/>
    <mergeCell ref="AI19:AI21"/>
    <mergeCell ref="AJ19:AJ21"/>
    <mergeCell ref="AK19:AK21"/>
    <mergeCell ref="P17:T17"/>
    <mergeCell ref="U17:AB17"/>
    <mergeCell ref="N8:N9"/>
    <mergeCell ref="P10:T10"/>
    <mergeCell ref="U10:AB10"/>
    <mergeCell ref="P11:T11"/>
    <mergeCell ref="A1:A207"/>
    <mergeCell ref="C31:P31"/>
    <mergeCell ref="Q29:Q30"/>
    <mergeCell ref="P32:P34"/>
    <mergeCell ref="R33:W34"/>
    <mergeCell ref="R32:Z32"/>
    <mergeCell ref="U16:AB16"/>
    <mergeCell ref="U14:AB14"/>
    <mergeCell ref="U15:AB15"/>
    <mergeCell ref="AC8:AK8"/>
    <mergeCell ref="U8:AB9"/>
    <mergeCell ref="P8:T9"/>
    <mergeCell ref="P16:T16"/>
    <mergeCell ref="P14:T14"/>
    <mergeCell ref="P15:T15"/>
    <mergeCell ref="AA35:AB35"/>
    <mergeCell ref="E154:I154"/>
    <mergeCell ref="J154:N154"/>
    <mergeCell ref="R24:AK24"/>
    <mergeCell ref="R25:V30"/>
    <mergeCell ref="W30:AA30"/>
    <mergeCell ref="AC56:AF56"/>
    <mergeCell ref="AG56:AK56"/>
    <mergeCell ref="AA61:AB61"/>
    <mergeCell ref="AC61:AF61"/>
    <mergeCell ref="AG61:AK61"/>
    <mergeCell ref="R50:S50"/>
    <mergeCell ref="U50:V50"/>
    <mergeCell ref="AA50:AB50"/>
    <mergeCell ref="AC50:AF50"/>
    <mergeCell ref="O8:O9"/>
    <mergeCell ref="B8:D18"/>
    <mergeCell ref="J234:N234"/>
    <mergeCell ref="E235:I235"/>
    <mergeCell ref="J235:N235"/>
    <mergeCell ref="E223:I225"/>
    <mergeCell ref="J223:N225"/>
    <mergeCell ref="O223:O225"/>
    <mergeCell ref="E226:I226"/>
    <mergeCell ref="J226:N226"/>
    <mergeCell ref="E227:I227"/>
    <mergeCell ref="J227:N227"/>
    <mergeCell ref="E228:I228"/>
    <mergeCell ref="J228:N228"/>
    <mergeCell ref="E229:I229"/>
    <mergeCell ref="J229:N229"/>
    <mergeCell ref="E230:I230"/>
    <mergeCell ref="J230:N230"/>
    <mergeCell ref="AC219:AK219"/>
    <mergeCell ref="R229:S229"/>
    <mergeCell ref="U229:V229"/>
    <mergeCell ref="U12:AB12"/>
    <mergeCell ref="P13:T13"/>
    <mergeCell ref="U13:AB13"/>
    <mergeCell ref="F10:F15"/>
    <mergeCell ref="F17:F18"/>
    <mergeCell ref="C222:P222"/>
    <mergeCell ref="B223:C225"/>
    <mergeCell ref="D223:D225"/>
    <mergeCell ref="AA206:AB206"/>
    <mergeCell ref="AC206:AF206"/>
    <mergeCell ref="AC220:AK220"/>
    <mergeCell ref="B221:C221"/>
    <mergeCell ref="D221:P221"/>
    <mergeCell ref="W221:AA221"/>
    <mergeCell ref="AC221:AK221"/>
    <mergeCell ref="E10:E18"/>
    <mergeCell ref="U18:AB18"/>
    <mergeCell ref="AC19:AC21"/>
    <mergeCell ref="AD19:AD21"/>
    <mergeCell ref="AE19:AE21"/>
    <mergeCell ref="AF19:AF21"/>
    <mergeCell ref="AG19:AG21"/>
    <mergeCell ref="J203:N205"/>
    <mergeCell ref="O203:O205"/>
    <mergeCell ref="AG50:AK50"/>
    <mergeCell ref="AA60:AB60"/>
    <mergeCell ref="D140:P141"/>
    <mergeCell ref="B138:C139"/>
    <mergeCell ref="D138:P139"/>
    <mergeCell ref="B195:C195"/>
    <mergeCell ref="B196:C196"/>
    <mergeCell ref="B197:C197"/>
    <mergeCell ref="U11:AB11"/>
    <mergeCell ref="P12:T12"/>
    <mergeCell ref="E58:I58"/>
    <mergeCell ref="AC28:AK29"/>
    <mergeCell ref="AV224:AV225"/>
    <mergeCell ref="B226:C230"/>
    <mergeCell ref="AA226:AB226"/>
    <mergeCell ref="AC226:AF226"/>
    <mergeCell ref="AG226:AK226"/>
    <mergeCell ref="R227:T227"/>
    <mergeCell ref="U227:W227"/>
    <mergeCell ref="AA227:AB227"/>
    <mergeCell ref="AC227:AF227"/>
    <mergeCell ref="AG227:AK227"/>
    <mergeCell ref="AM227:AO227"/>
    <mergeCell ref="AP227:AR227"/>
    <mergeCell ref="B20:H21"/>
    <mergeCell ref="B215:C215"/>
    <mergeCell ref="R215:AK215"/>
    <mergeCell ref="B216:C216"/>
    <mergeCell ref="D216:P216"/>
    <mergeCell ref="R216:V221"/>
    <mergeCell ref="W216:AA217"/>
    <mergeCell ref="AB216:AB217"/>
    <mergeCell ref="AC216:AK217"/>
    <mergeCell ref="B217:C217"/>
    <mergeCell ref="D217:P217"/>
    <mergeCell ref="D218:P218"/>
    <mergeCell ref="W218:AA219"/>
    <mergeCell ref="AC218:AK218"/>
    <mergeCell ref="B219:C219"/>
    <mergeCell ref="D219:P219"/>
    <mergeCell ref="AM229:AN229"/>
    <mergeCell ref="AP229:AQ229"/>
    <mergeCell ref="R230:T230"/>
    <mergeCell ref="U230:W230"/>
    <mergeCell ref="AA230:AB230"/>
    <mergeCell ref="AC230:AF230"/>
    <mergeCell ref="AG230:AK230"/>
    <mergeCell ref="AM230:AO230"/>
    <mergeCell ref="AP230:AR230"/>
    <mergeCell ref="AC228:AF228"/>
    <mergeCell ref="AA228:AB228"/>
    <mergeCell ref="U228:V228"/>
    <mergeCell ref="R228:S228"/>
    <mergeCell ref="AM228:AN228"/>
    <mergeCell ref="AG228:AK228"/>
    <mergeCell ref="R224:W225"/>
    <mergeCell ref="X224:Z224"/>
    <mergeCell ref="E59:I59"/>
    <mergeCell ref="J59:N59"/>
    <mergeCell ref="AG54:AK54"/>
    <mergeCell ref="B231:C233"/>
    <mergeCell ref="AA231:AB231"/>
    <mergeCell ref="AC231:AF231"/>
    <mergeCell ref="AG231:AK231"/>
    <mergeCell ref="R232:T232"/>
    <mergeCell ref="U232:W232"/>
    <mergeCell ref="AA232:AB232"/>
    <mergeCell ref="AC232:AF232"/>
    <mergeCell ref="AG232:AK232"/>
    <mergeCell ref="AM232:AO232"/>
    <mergeCell ref="AP232:AR232"/>
    <mergeCell ref="R233:S233"/>
    <mergeCell ref="U233:V233"/>
    <mergeCell ref="AA233:AB233"/>
    <mergeCell ref="AC233:AF233"/>
    <mergeCell ref="AG233:AK233"/>
    <mergeCell ref="AM233:AN233"/>
    <mergeCell ref="AP233:AQ233"/>
    <mergeCell ref="J232:N232"/>
    <mergeCell ref="E233:I233"/>
    <mergeCell ref="J233:N233"/>
    <mergeCell ref="B220:C220"/>
    <mergeCell ref="D220:P220"/>
    <mergeCell ref="Q220:Q221"/>
    <mergeCell ref="AA224:AB225"/>
    <mergeCell ref="AC224:AF225"/>
    <mergeCell ref="AG224:AK225"/>
    <mergeCell ref="P223:P225"/>
    <mergeCell ref="Q223:Q224"/>
    <mergeCell ref="B48:C53"/>
    <mergeCell ref="R239:S239"/>
    <mergeCell ref="U239:V239"/>
    <mergeCell ref="AA239:AB239"/>
    <mergeCell ref="AC239:AF239"/>
    <mergeCell ref="AG239:AK239"/>
    <mergeCell ref="E239:I239"/>
    <mergeCell ref="J239:N239"/>
    <mergeCell ref="D68:P68"/>
    <mergeCell ref="Q68:Q69"/>
    <mergeCell ref="B69:C69"/>
    <mergeCell ref="D69:P69"/>
    <mergeCell ref="E60:I60"/>
    <mergeCell ref="J60:N60"/>
    <mergeCell ref="E61:I61"/>
    <mergeCell ref="J61:N61"/>
    <mergeCell ref="B237:C239"/>
    <mergeCell ref="AA237:AB237"/>
    <mergeCell ref="AC237:AF237"/>
    <mergeCell ref="AG237:AK237"/>
    <mergeCell ref="R238:T238"/>
    <mergeCell ref="U238:W238"/>
    <mergeCell ref="AA238:AB238"/>
    <mergeCell ref="AC238:AF238"/>
    <mergeCell ref="AG238:AK238"/>
    <mergeCell ref="B234:C236"/>
    <mergeCell ref="E57:I57"/>
    <mergeCell ref="J54:N54"/>
    <mergeCell ref="E55:I55"/>
    <mergeCell ref="J55:N55"/>
    <mergeCell ref="J57:N57"/>
    <mergeCell ref="J58:N58"/>
    <mergeCell ref="AM239:AN239"/>
    <mergeCell ref="AP239:AQ239"/>
    <mergeCell ref="AM50:AN50"/>
    <mergeCell ref="AP50:AQ50"/>
    <mergeCell ref="R51:S51"/>
    <mergeCell ref="U51:V51"/>
    <mergeCell ref="AA51:AB51"/>
    <mergeCell ref="AC51:AF51"/>
    <mergeCell ref="AG51:AK51"/>
    <mergeCell ref="AM51:AN51"/>
    <mergeCell ref="AP51:AQ51"/>
    <mergeCell ref="AA53:AB53"/>
    <mergeCell ref="AC53:AF53"/>
    <mergeCell ref="AG53:AK53"/>
    <mergeCell ref="AM238:AO238"/>
    <mergeCell ref="AP238:AR238"/>
    <mergeCell ref="AA234:AB234"/>
    <mergeCell ref="AC234:AF234"/>
    <mergeCell ref="AP235:AR235"/>
    <mergeCell ref="R236:S236"/>
    <mergeCell ref="U236:V236"/>
    <mergeCell ref="AA236:AB236"/>
    <mergeCell ref="AC236:AF236"/>
    <mergeCell ref="AG236:AK236"/>
    <mergeCell ref="AM236:AN236"/>
    <mergeCell ref="AP236:AQ236"/>
    <mergeCell ref="AA223:AK223"/>
    <mergeCell ref="AM71:AU71"/>
    <mergeCell ref="R72:W73"/>
    <mergeCell ref="X72:Z72"/>
    <mergeCell ref="AA58:AB58"/>
    <mergeCell ref="AC54:AF54"/>
    <mergeCell ref="E56:I56"/>
    <mergeCell ref="J56:N56"/>
    <mergeCell ref="E48:I48"/>
    <mergeCell ref="J48:N48"/>
    <mergeCell ref="E49:I49"/>
    <mergeCell ref="J49:N49"/>
    <mergeCell ref="E51:I51"/>
    <mergeCell ref="J51:N51"/>
    <mergeCell ref="E53:I53"/>
    <mergeCell ref="J53:N53"/>
    <mergeCell ref="AA32:AK32"/>
    <mergeCell ref="AC35:AF35"/>
    <mergeCell ref="AG35:AK35"/>
    <mergeCell ref="AC30:AK30"/>
    <mergeCell ref="AA48:AB48"/>
    <mergeCell ref="AC48:AF48"/>
    <mergeCell ref="AG48:AK48"/>
    <mergeCell ref="R49:T49"/>
    <mergeCell ref="U49:W49"/>
    <mergeCell ref="AA49:AB49"/>
    <mergeCell ref="AC49:AF49"/>
    <mergeCell ref="AG49:AK49"/>
    <mergeCell ref="AG39:AK39"/>
    <mergeCell ref="AA44:AB44"/>
    <mergeCell ref="AC44:AF44"/>
    <mergeCell ref="AG44:AK44"/>
    <mergeCell ref="AA45:AB45"/>
    <mergeCell ref="AC45:AF45"/>
    <mergeCell ref="AG45:AK45"/>
    <mergeCell ref="AC43:AF43"/>
    <mergeCell ref="AG43:AK43"/>
    <mergeCell ref="AB19:AB21"/>
    <mergeCell ref="Y19:AA21"/>
    <mergeCell ref="Y22:AA22"/>
    <mergeCell ref="R19:X21"/>
    <mergeCell ref="R22:X22"/>
    <mergeCell ref="P19:Q22"/>
    <mergeCell ref="E35:I35"/>
    <mergeCell ref="J35:N35"/>
    <mergeCell ref="E40:I40"/>
    <mergeCell ref="J40:N40"/>
    <mergeCell ref="E41:I41"/>
    <mergeCell ref="J41:N41"/>
    <mergeCell ref="E42:I42"/>
    <mergeCell ref="J42:N42"/>
    <mergeCell ref="E43:I43"/>
    <mergeCell ref="C70:P70"/>
    <mergeCell ref="B71:C73"/>
    <mergeCell ref="D71:D73"/>
    <mergeCell ref="P71:P73"/>
    <mergeCell ref="Q71:Q72"/>
    <mergeCell ref="R71:Z71"/>
    <mergeCell ref="AA71:AK71"/>
    <mergeCell ref="W25:AA25"/>
    <mergeCell ref="AC25:AK25"/>
    <mergeCell ref="W26:AA27"/>
    <mergeCell ref="AB26:AB27"/>
    <mergeCell ref="AC26:AK27"/>
    <mergeCell ref="W28:AA29"/>
    <mergeCell ref="AB28:AB29"/>
    <mergeCell ref="E50:I50"/>
    <mergeCell ref="J50:N50"/>
    <mergeCell ref="E54:I54"/>
    <mergeCell ref="AA72:AB73"/>
    <mergeCell ref="AC72:AF73"/>
    <mergeCell ref="AG72:AK73"/>
    <mergeCell ref="AM72:AR73"/>
    <mergeCell ref="AS72:AU72"/>
    <mergeCell ref="B63:C63"/>
    <mergeCell ref="R63:AK63"/>
    <mergeCell ref="B64:C64"/>
    <mergeCell ref="D64:P64"/>
    <mergeCell ref="R64:V69"/>
    <mergeCell ref="W64:AA66"/>
    <mergeCell ref="AB64:AB66"/>
    <mergeCell ref="AC64:AK66"/>
    <mergeCell ref="B65:C65"/>
    <mergeCell ref="D65:P65"/>
    <mergeCell ref="D66:P66"/>
    <mergeCell ref="B67:C67"/>
    <mergeCell ref="D67:P67"/>
    <mergeCell ref="W67:AA69"/>
    <mergeCell ref="AB67:AB69"/>
    <mergeCell ref="AC67:AK69"/>
    <mergeCell ref="B68:C68"/>
    <mergeCell ref="D63:P63"/>
    <mergeCell ref="AV72:AV73"/>
    <mergeCell ref="B74:C80"/>
    <mergeCell ref="AA74:AB74"/>
    <mergeCell ref="AC74:AF74"/>
    <mergeCell ref="AG74:AK74"/>
    <mergeCell ref="R75:T75"/>
    <mergeCell ref="U75:W75"/>
    <mergeCell ref="AA75:AB75"/>
    <mergeCell ref="AC75:AF75"/>
    <mergeCell ref="AG75:AK75"/>
    <mergeCell ref="AM75:AO75"/>
    <mergeCell ref="AP75:AR75"/>
    <mergeCell ref="AA76:AB76"/>
    <mergeCell ref="AC76:AF76"/>
    <mergeCell ref="AG76:AK76"/>
    <mergeCell ref="AA79:AB79"/>
    <mergeCell ref="AC79:AF79"/>
    <mergeCell ref="AG79:AK79"/>
    <mergeCell ref="R80:T80"/>
    <mergeCell ref="U80:W80"/>
    <mergeCell ref="AA80:AB80"/>
    <mergeCell ref="AC80:AF80"/>
    <mergeCell ref="AG80:AK80"/>
    <mergeCell ref="AM80:AO80"/>
    <mergeCell ref="AP80:AR80"/>
    <mergeCell ref="E71:I73"/>
    <mergeCell ref="J71:N73"/>
    <mergeCell ref="O71:O73"/>
    <mergeCell ref="E74:I74"/>
    <mergeCell ref="E75:I75"/>
    <mergeCell ref="E76:I76"/>
    <mergeCell ref="J76:N76"/>
    <mergeCell ref="AM92:AO92"/>
    <mergeCell ref="AP92:AR92"/>
    <mergeCell ref="AA93:AB93"/>
    <mergeCell ref="AC93:AF93"/>
    <mergeCell ref="AG93:AK93"/>
    <mergeCell ref="B89:C90"/>
    <mergeCell ref="AA89:AB89"/>
    <mergeCell ref="B81:C88"/>
    <mergeCell ref="AA81:AB81"/>
    <mergeCell ref="AC81:AF81"/>
    <mergeCell ref="AG81:AK81"/>
    <mergeCell ref="R82:T82"/>
    <mergeCell ref="U82:W82"/>
    <mergeCell ref="AA82:AB82"/>
    <mergeCell ref="AC82:AF82"/>
    <mergeCell ref="AG82:AK82"/>
    <mergeCell ref="AM82:AO82"/>
    <mergeCell ref="AP82:AR82"/>
    <mergeCell ref="AA83:AB83"/>
    <mergeCell ref="AC83:AF83"/>
    <mergeCell ref="AG83:AK83"/>
    <mergeCell ref="AA87:AB87"/>
    <mergeCell ref="AC87:AF87"/>
    <mergeCell ref="AG87:AK87"/>
    <mergeCell ref="R88:T88"/>
    <mergeCell ref="U88:W88"/>
    <mergeCell ref="AA88:AB88"/>
    <mergeCell ref="AC88:AF88"/>
    <mergeCell ref="AM88:AO88"/>
    <mergeCell ref="AP88:AR88"/>
    <mergeCell ref="U86:W86"/>
    <mergeCell ref="R87:T87"/>
    <mergeCell ref="AM97:AO97"/>
    <mergeCell ref="AP97:AR97"/>
    <mergeCell ref="AA98:AB98"/>
    <mergeCell ref="AC98:AF98"/>
    <mergeCell ref="AG98:AK98"/>
    <mergeCell ref="AA99:AB99"/>
    <mergeCell ref="AC99:AF99"/>
    <mergeCell ref="AG99:AK99"/>
    <mergeCell ref="R100:T100"/>
    <mergeCell ref="U100:W100"/>
    <mergeCell ref="AA100:AB100"/>
    <mergeCell ref="AC100:AF100"/>
    <mergeCell ref="AG100:AK100"/>
    <mergeCell ref="AM100:AO100"/>
    <mergeCell ref="AP100:AR100"/>
    <mergeCell ref="R90:T90"/>
    <mergeCell ref="U90:W90"/>
    <mergeCell ref="AA90:AB90"/>
    <mergeCell ref="AC90:AF90"/>
    <mergeCell ref="AG90:AK90"/>
    <mergeCell ref="AM90:AO90"/>
    <mergeCell ref="AP90:AR90"/>
    <mergeCell ref="AC95:AF95"/>
    <mergeCell ref="AG95:AK95"/>
    <mergeCell ref="AM95:AO95"/>
    <mergeCell ref="AP95:AR95"/>
    <mergeCell ref="R93:T93"/>
    <mergeCell ref="U93:W93"/>
    <mergeCell ref="AM93:AO93"/>
    <mergeCell ref="AP93:AR93"/>
    <mergeCell ref="AA91:AB91"/>
    <mergeCell ref="AC91:AF91"/>
    <mergeCell ref="J82:N82"/>
    <mergeCell ref="E83:I83"/>
    <mergeCell ref="J83:N83"/>
    <mergeCell ref="E87:I87"/>
    <mergeCell ref="E88:I88"/>
    <mergeCell ref="E89:I89"/>
    <mergeCell ref="J89:N89"/>
    <mergeCell ref="E90:I90"/>
    <mergeCell ref="J90:N90"/>
    <mergeCell ref="AC89:AF89"/>
    <mergeCell ref="AG89:AK89"/>
    <mergeCell ref="B96:C100"/>
    <mergeCell ref="AA96:AB96"/>
    <mergeCell ref="AC96:AF96"/>
    <mergeCell ref="AG96:AK96"/>
    <mergeCell ref="R97:T97"/>
    <mergeCell ref="U97:W97"/>
    <mergeCell ref="AA97:AB97"/>
    <mergeCell ref="AC97:AF97"/>
    <mergeCell ref="AG97:AK97"/>
    <mergeCell ref="AG88:AK88"/>
    <mergeCell ref="B91:C95"/>
    <mergeCell ref="AG91:AK91"/>
    <mergeCell ref="R92:T92"/>
    <mergeCell ref="U92:W92"/>
    <mergeCell ref="AA92:AB92"/>
    <mergeCell ref="AC92:AF92"/>
    <mergeCell ref="AG92:AK92"/>
    <mergeCell ref="U87:W87"/>
    <mergeCell ref="R89:T89"/>
    <mergeCell ref="U89:W89"/>
    <mergeCell ref="R91:T91"/>
    <mergeCell ref="AA94:AB94"/>
    <mergeCell ref="AC94:AF94"/>
    <mergeCell ref="AG94:AK94"/>
    <mergeCell ref="R95:T95"/>
    <mergeCell ref="U95:W95"/>
    <mergeCell ref="AA95:AB95"/>
    <mergeCell ref="AA104:AB104"/>
    <mergeCell ref="AC104:AF104"/>
    <mergeCell ref="AG104:AK104"/>
    <mergeCell ref="AA105:AB105"/>
    <mergeCell ref="AC105:AF105"/>
    <mergeCell ref="AG105:AK105"/>
    <mergeCell ref="E79:I79"/>
    <mergeCell ref="J79:N79"/>
    <mergeCell ref="E80:I80"/>
    <mergeCell ref="J80:N80"/>
    <mergeCell ref="E92:I92"/>
    <mergeCell ref="J92:N92"/>
    <mergeCell ref="E93:I93"/>
    <mergeCell ref="J93:N93"/>
    <mergeCell ref="E91:I91"/>
    <mergeCell ref="J91:N91"/>
    <mergeCell ref="E94:I94"/>
    <mergeCell ref="J94:N94"/>
    <mergeCell ref="E95:I95"/>
    <mergeCell ref="J95:N95"/>
    <mergeCell ref="E96:I96"/>
    <mergeCell ref="AA102:AB102"/>
    <mergeCell ref="AC102:AF102"/>
    <mergeCell ref="E81:I81"/>
    <mergeCell ref="J81:N81"/>
    <mergeCell ref="E82:I82"/>
    <mergeCell ref="B112:C112"/>
    <mergeCell ref="D112:P112"/>
    <mergeCell ref="Q112:Q113"/>
    <mergeCell ref="W112:AA112"/>
    <mergeCell ref="AC112:AK112"/>
    <mergeCell ref="B113:C113"/>
    <mergeCell ref="D113:P113"/>
    <mergeCell ref="W113:AA113"/>
    <mergeCell ref="AC113:AK113"/>
    <mergeCell ref="E105:I105"/>
    <mergeCell ref="B107:C107"/>
    <mergeCell ref="J96:N96"/>
    <mergeCell ref="E97:I97"/>
    <mergeCell ref="J97:N97"/>
    <mergeCell ref="E98:I98"/>
    <mergeCell ref="J98:N98"/>
    <mergeCell ref="E99:I99"/>
    <mergeCell ref="E100:I100"/>
    <mergeCell ref="E101:I101"/>
    <mergeCell ref="E102:I102"/>
    <mergeCell ref="E103:I103"/>
    <mergeCell ref="E104:I104"/>
    <mergeCell ref="B101:C105"/>
    <mergeCell ref="AG101:AK101"/>
    <mergeCell ref="AG102:AK102"/>
    <mergeCell ref="AA103:AB103"/>
    <mergeCell ref="AC103:AF103"/>
    <mergeCell ref="AG103:AK103"/>
    <mergeCell ref="AA101:AB101"/>
    <mergeCell ref="AC101:AF101"/>
    <mergeCell ref="D107:P107"/>
    <mergeCell ref="C114:P114"/>
    <mergeCell ref="B115:C117"/>
    <mergeCell ref="D115:D117"/>
    <mergeCell ref="P115:P117"/>
    <mergeCell ref="Q115:Q116"/>
    <mergeCell ref="R115:Z115"/>
    <mergeCell ref="AA115:AK115"/>
    <mergeCell ref="AM115:AU115"/>
    <mergeCell ref="R116:W117"/>
    <mergeCell ref="X116:Z116"/>
    <mergeCell ref="AA116:AB117"/>
    <mergeCell ref="AC116:AF117"/>
    <mergeCell ref="AG116:AK117"/>
    <mergeCell ref="AM116:AR117"/>
    <mergeCell ref="AS116:AU116"/>
    <mergeCell ref="R107:AK107"/>
    <mergeCell ref="B108:C108"/>
    <mergeCell ref="D108:P108"/>
    <mergeCell ref="R108:V113"/>
    <mergeCell ref="W108:AA108"/>
    <mergeCell ref="AC108:AK108"/>
    <mergeCell ref="B109:C109"/>
    <mergeCell ref="D109:P109"/>
    <mergeCell ref="W109:AA109"/>
    <mergeCell ref="AC109:AK109"/>
    <mergeCell ref="D110:P110"/>
    <mergeCell ref="W110:AA110"/>
    <mergeCell ref="AC110:AK110"/>
    <mergeCell ref="B111:C111"/>
    <mergeCell ref="D111:P111"/>
    <mergeCell ref="W111:AA111"/>
    <mergeCell ref="AC111:AK111"/>
    <mergeCell ref="AV116:AV117"/>
    <mergeCell ref="B118:C118"/>
    <mergeCell ref="AA118:AB118"/>
    <mergeCell ref="AC118:AF118"/>
    <mergeCell ref="AG118:AK118"/>
    <mergeCell ref="E122:I122"/>
    <mergeCell ref="J122:N122"/>
    <mergeCell ref="E123:I123"/>
    <mergeCell ref="J123:N123"/>
    <mergeCell ref="B119:C122"/>
    <mergeCell ref="AA119:AB119"/>
    <mergeCell ref="AC119:AF119"/>
    <mergeCell ref="AG119:AK119"/>
    <mergeCell ref="AA120:AB120"/>
    <mergeCell ref="AC120:AF120"/>
    <mergeCell ref="AG120:AK120"/>
    <mergeCell ref="AA121:AB121"/>
    <mergeCell ref="AC121:AF121"/>
    <mergeCell ref="AM121:AO121"/>
    <mergeCell ref="AP121:AR121"/>
    <mergeCell ref="E115:I117"/>
    <mergeCell ref="J115:N117"/>
    <mergeCell ref="O115:O117"/>
    <mergeCell ref="E118:I118"/>
    <mergeCell ref="J118:N118"/>
    <mergeCell ref="E119:I119"/>
    <mergeCell ref="J119:N119"/>
    <mergeCell ref="E120:I120"/>
    <mergeCell ref="J120:N120"/>
    <mergeCell ref="AG121:AK121"/>
    <mergeCell ref="AA122:AB122"/>
    <mergeCell ref="AC122:AF122"/>
    <mergeCell ref="AP127:AR127"/>
    <mergeCell ref="B125:C126"/>
    <mergeCell ref="AA125:AB125"/>
    <mergeCell ref="AC125:AF125"/>
    <mergeCell ref="AG125:AK125"/>
    <mergeCell ref="R126:T126"/>
    <mergeCell ref="U126:W126"/>
    <mergeCell ref="AA126:AB126"/>
    <mergeCell ref="AC126:AF126"/>
    <mergeCell ref="AG126:AK126"/>
    <mergeCell ref="AM126:AO126"/>
    <mergeCell ref="AP126:AR126"/>
    <mergeCell ref="B123:C124"/>
    <mergeCell ref="AA123:AB123"/>
    <mergeCell ref="AC123:AF123"/>
    <mergeCell ref="AG123:AK123"/>
    <mergeCell ref="AA124:AB124"/>
    <mergeCell ref="AC124:AF124"/>
    <mergeCell ref="AA127:AB127"/>
    <mergeCell ref="AC127:AF127"/>
    <mergeCell ref="AG127:AK127"/>
    <mergeCell ref="E121:I121"/>
    <mergeCell ref="J121:N121"/>
    <mergeCell ref="E124:I124"/>
    <mergeCell ref="AM132:AO132"/>
    <mergeCell ref="AP132:AR132"/>
    <mergeCell ref="E127:I127"/>
    <mergeCell ref="J127:N127"/>
    <mergeCell ref="E128:I128"/>
    <mergeCell ref="J128:N128"/>
    <mergeCell ref="E130:I130"/>
    <mergeCell ref="J130:N130"/>
    <mergeCell ref="E132:I132"/>
    <mergeCell ref="J132:N132"/>
    <mergeCell ref="AA128:AB128"/>
    <mergeCell ref="AC128:AF128"/>
    <mergeCell ref="AG128:AK128"/>
    <mergeCell ref="AA129:AB129"/>
    <mergeCell ref="AC129:AF129"/>
    <mergeCell ref="AG129:AK129"/>
    <mergeCell ref="U131:W131"/>
    <mergeCell ref="AA131:AB131"/>
    <mergeCell ref="AC131:AF131"/>
    <mergeCell ref="AG131:AK131"/>
    <mergeCell ref="J124:N124"/>
    <mergeCell ref="E125:I125"/>
    <mergeCell ref="J125:N125"/>
    <mergeCell ref="E126:I126"/>
    <mergeCell ref="J126:N126"/>
    <mergeCell ref="AG122:AK122"/>
    <mergeCell ref="R127:T127"/>
    <mergeCell ref="U127:W127"/>
    <mergeCell ref="AM127:AO127"/>
    <mergeCell ref="E133:I133"/>
    <mergeCell ref="J133:N133"/>
    <mergeCell ref="E129:I129"/>
    <mergeCell ref="J129:N129"/>
    <mergeCell ref="B127:C132"/>
    <mergeCell ref="D142:P142"/>
    <mergeCell ref="B142:C142"/>
    <mergeCell ref="B143:C144"/>
    <mergeCell ref="AA133:AB133"/>
    <mergeCell ref="AC133:AF133"/>
    <mergeCell ref="AG133:AK133"/>
    <mergeCell ref="O146:O148"/>
    <mergeCell ref="B133:C133"/>
    <mergeCell ref="R132:T132"/>
    <mergeCell ref="U132:W132"/>
    <mergeCell ref="AG124:AK124"/>
    <mergeCell ref="B136:C136"/>
    <mergeCell ref="B137:C137"/>
    <mergeCell ref="D146:D148"/>
    <mergeCell ref="E146:I148"/>
    <mergeCell ref="J146:N148"/>
    <mergeCell ref="AA153:AB153"/>
    <mergeCell ref="AC153:AF153"/>
    <mergeCell ref="AG153:AK153"/>
    <mergeCell ref="C145:P145"/>
    <mergeCell ref="Q146:Q147"/>
    <mergeCell ref="R135:AK135"/>
    <mergeCell ref="D136:P136"/>
    <mergeCell ref="D137:P137"/>
    <mergeCell ref="Q140:Q144"/>
    <mergeCell ref="W140:AA140"/>
    <mergeCell ref="AC140:AK140"/>
    <mergeCell ref="W144:AA144"/>
    <mergeCell ref="AC144:AK144"/>
    <mergeCell ref="AA149:AB149"/>
    <mergeCell ref="AC149:AF149"/>
    <mergeCell ref="AG149:AK149"/>
    <mergeCell ref="J152:N152"/>
    <mergeCell ref="AA150:AB150"/>
    <mergeCell ref="AC150:AF150"/>
    <mergeCell ref="AG150:AK150"/>
    <mergeCell ref="AC141:AK141"/>
    <mergeCell ref="W142:AA142"/>
    <mergeCell ref="AC142:AK142"/>
    <mergeCell ref="W143:AA143"/>
    <mergeCell ref="AC143:AK143"/>
    <mergeCell ref="D143:P144"/>
    <mergeCell ref="B140:C141"/>
    <mergeCell ref="D135:P135"/>
    <mergeCell ref="B152:C154"/>
    <mergeCell ref="E152:I152"/>
    <mergeCell ref="E153:I153"/>
    <mergeCell ref="J153:N153"/>
    <mergeCell ref="W158:AA158"/>
    <mergeCell ref="AC158:AK158"/>
    <mergeCell ref="D159:P159"/>
    <mergeCell ref="W159:AA159"/>
    <mergeCell ref="AC159:AK159"/>
    <mergeCell ref="B160:C160"/>
    <mergeCell ref="D160:P160"/>
    <mergeCell ref="W160:AA160"/>
    <mergeCell ref="AC160:AK160"/>
    <mergeCell ref="B161:C161"/>
    <mergeCell ref="D161:P161"/>
    <mergeCell ref="Q161:Q162"/>
    <mergeCell ref="W161:AA161"/>
    <mergeCell ref="AC161:AK161"/>
    <mergeCell ref="B162:C162"/>
    <mergeCell ref="D162:P162"/>
    <mergeCell ref="W162:AA162"/>
    <mergeCell ref="AC162:AK162"/>
    <mergeCell ref="AM182:AU182"/>
    <mergeCell ref="R183:W184"/>
    <mergeCell ref="C163:P163"/>
    <mergeCell ref="B164:C166"/>
    <mergeCell ref="D164:D166"/>
    <mergeCell ref="E164:I166"/>
    <mergeCell ref="J164:N166"/>
    <mergeCell ref="O164:O166"/>
    <mergeCell ref="P164:P166"/>
    <mergeCell ref="Q164:Q165"/>
    <mergeCell ref="R164:Z164"/>
    <mergeCell ref="AA164:AK164"/>
    <mergeCell ref="AM164:AU164"/>
    <mergeCell ref="R165:W166"/>
    <mergeCell ref="X165:Z165"/>
    <mergeCell ref="AA165:AB166"/>
    <mergeCell ref="AC165:AF166"/>
    <mergeCell ref="AG165:AK166"/>
    <mergeCell ref="AM165:AR166"/>
    <mergeCell ref="AS165:AU165"/>
    <mergeCell ref="AB176:AB177"/>
    <mergeCell ref="AC176:AK177"/>
    <mergeCell ref="E182:I184"/>
    <mergeCell ref="J182:N184"/>
    <mergeCell ref="O182:O184"/>
    <mergeCell ref="P182:P184"/>
    <mergeCell ref="W179:AA179"/>
    <mergeCell ref="AC179:AK179"/>
    <mergeCell ref="B180:C180"/>
    <mergeCell ref="D180:P180"/>
    <mergeCell ref="D174:P174"/>
    <mergeCell ref="AM183:AR184"/>
    <mergeCell ref="AV165:AV166"/>
    <mergeCell ref="B167:C167"/>
    <mergeCell ref="E167:I167"/>
    <mergeCell ref="J167:N167"/>
    <mergeCell ref="AA167:AB167"/>
    <mergeCell ref="AC167:AF167"/>
    <mergeCell ref="AG167:AK167"/>
    <mergeCell ref="E185:I185"/>
    <mergeCell ref="J185:N185"/>
    <mergeCell ref="R185:T185"/>
    <mergeCell ref="U185:W185"/>
    <mergeCell ref="AM185:AO185"/>
    <mergeCell ref="AP185:AR185"/>
    <mergeCell ref="B168:C169"/>
    <mergeCell ref="E168:I168"/>
    <mergeCell ref="J168:N168"/>
    <mergeCell ref="AA168:AB168"/>
    <mergeCell ref="AC168:AF168"/>
    <mergeCell ref="AG168:AK168"/>
    <mergeCell ref="E169:I169"/>
    <mergeCell ref="J169:N169"/>
    <mergeCell ref="AA169:AB169"/>
    <mergeCell ref="AC169:AF169"/>
    <mergeCell ref="AG169:AK169"/>
    <mergeCell ref="E170:I170"/>
    <mergeCell ref="J170:N170"/>
    <mergeCell ref="Q182:Q183"/>
    <mergeCell ref="R182:Z182"/>
    <mergeCell ref="AC178:AK178"/>
    <mergeCell ref="B179:C179"/>
    <mergeCell ref="D179:P179"/>
    <mergeCell ref="B170:C170"/>
    <mergeCell ref="AA170:AB170"/>
    <mergeCell ref="AC170:AF170"/>
    <mergeCell ref="AG170:AK170"/>
    <mergeCell ref="E186:I186"/>
    <mergeCell ref="J186:N186"/>
    <mergeCell ref="E187:I187"/>
    <mergeCell ref="J187:N187"/>
    <mergeCell ref="B171:C172"/>
    <mergeCell ref="E171:I171"/>
    <mergeCell ref="J171:N171"/>
    <mergeCell ref="AA171:AB171"/>
    <mergeCell ref="AC171:AF171"/>
    <mergeCell ref="AG171:AK171"/>
    <mergeCell ref="E172:I172"/>
    <mergeCell ref="J172:N172"/>
    <mergeCell ref="AA172:AB172"/>
    <mergeCell ref="AC172:AF172"/>
    <mergeCell ref="AG172:AK172"/>
    <mergeCell ref="W180:AA180"/>
    <mergeCell ref="AC180:AK180"/>
    <mergeCell ref="C181:P181"/>
    <mergeCell ref="AC183:AF184"/>
    <mergeCell ref="AG183:AK184"/>
    <mergeCell ref="Q179:Q180"/>
    <mergeCell ref="AA182:AK182"/>
    <mergeCell ref="X183:Z183"/>
    <mergeCell ref="AA183:AB184"/>
    <mergeCell ref="B174:C174"/>
    <mergeCell ref="R174:AK174"/>
    <mergeCell ref="B175:C175"/>
    <mergeCell ref="D175:P175"/>
    <mergeCell ref="R175:V180"/>
    <mergeCell ref="AS183:AU183"/>
    <mergeCell ref="AV183:AV184"/>
    <mergeCell ref="B185:C189"/>
    <mergeCell ref="AA185:AB185"/>
    <mergeCell ref="AC185:AF185"/>
    <mergeCell ref="AG185:AK185"/>
    <mergeCell ref="AA186:AB186"/>
    <mergeCell ref="AC186:AF186"/>
    <mergeCell ref="AG186:AK186"/>
    <mergeCell ref="R187:S187"/>
    <mergeCell ref="R188:S188"/>
    <mergeCell ref="U188:V188"/>
    <mergeCell ref="AA188:AB188"/>
    <mergeCell ref="AC188:AF188"/>
    <mergeCell ref="AG188:AK188"/>
    <mergeCell ref="AM188:AN188"/>
    <mergeCell ref="AP188:AQ188"/>
    <mergeCell ref="E189:I189"/>
    <mergeCell ref="J189:N189"/>
    <mergeCell ref="AA189:AB189"/>
    <mergeCell ref="U187:V187"/>
    <mergeCell ref="AA187:AB187"/>
    <mergeCell ref="AC187:AF187"/>
    <mergeCell ref="AG187:AK187"/>
    <mergeCell ref="AP187:AQ187"/>
    <mergeCell ref="E188:I188"/>
    <mergeCell ref="J188:N188"/>
    <mergeCell ref="B182:C184"/>
    <mergeCell ref="D182:D184"/>
    <mergeCell ref="AC189:AF189"/>
    <mergeCell ref="AG189:AK189"/>
    <mergeCell ref="AM187:AN187"/>
    <mergeCell ref="J193:N193"/>
    <mergeCell ref="R193:T193"/>
    <mergeCell ref="U193:W193"/>
    <mergeCell ref="AA193:AB193"/>
    <mergeCell ref="AC193:AF193"/>
    <mergeCell ref="AG193:AK193"/>
    <mergeCell ref="AM193:AO193"/>
    <mergeCell ref="AP193:AR193"/>
    <mergeCell ref="B190:C191"/>
    <mergeCell ref="E190:I190"/>
    <mergeCell ref="J190:N190"/>
    <mergeCell ref="AA190:AB190"/>
    <mergeCell ref="AC190:AF190"/>
    <mergeCell ref="AG190:AK190"/>
    <mergeCell ref="E191:I191"/>
    <mergeCell ref="J191:N191"/>
    <mergeCell ref="R191:T191"/>
    <mergeCell ref="U191:W191"/>
    <mergeCell ref="AA191:AB191"/>
    <mergeCell ref="AC191:AF191"/>
    <mergeCell ref="W175:AA175"/>
    <mergeCell ref="AC175:AK175"/>
    <mergeCell ref="B176:C176"/>
    <mergeCell ref="D176:P176"/>
    <mergeCell ref="D177:P177"/>
    <mergeCell ref="B178:C178"/>
    <mergeCell ref="D178:P178"/>
    <mergeCell ref="W178:AA178"/>
    <mergeCell ref="AC211:AF211"/>
    <mergeCell ref="AG211:AK211"/>
    <mergeCell ref="AA210:AB210"/>
    <mergeCell ref="AC210:AF210"/>
    <mergeCell ref="AG210:AK210"/>
    <mergeCell ref="AG191:AK191"/>
    <mergeCell ref="AG206:AK206"/>
    <mergeCell ref="C202:P202"/>
    <mergeCell ref="Q203:Q204"/>
    <mergeCell ref="P203:P205"/>
    <mergeCell ref="R203:Z203"/>
    <mergeCell ref="B203:C205"/>
    <mergeCell ref="B206:C206"/>
    <mergeCell ref="AA203:AK203"/>
    <mergeCell ref="E206:I206"/>
    <mergeCell ref="J206:N206"/>
    <mergeCell ref="B200:C200"/>
    <mergeCell ref="B192:C193"/>
    <mergeCell ref="E192:I192"/>
    <mergeCell ref="J192:N192"/>
    <mergeCell ref="AA192:AB192"/>
    <mergeCell ref="AC192:AF192"/>
    <mergeCell ref="AG192:AK192"/>
    <mergeCell ref="E193:I193"/>
    <mergeCell ref="AC248:AK248"/>
    <mergeCell ref="B209:C209"/>
    <mergeCell ref="E209:I209"/>
    <mergeCell ref="J209:N209"/>
    <mergeCell ref="B210:C212"/>
    <mergeCell ref="E210:I210"/>
    <mergeCell ref="J210:N210"/>
    <mergeCell ref="E211:I211"/>
    <mergeCell ref="J211:N211"/>
    <mergeCell ref="E212:I212"/>
    <mergeCell ref="J212:N212"/>
    <mergeCell ref="AA211:AB211"/>
    <mergeCell ref="E240:I240"/>
    <mergeCell ref="J240:N240"/>
    <mergeCell ref="E237:I237"/>
    <mergeCell ref="J237:N237"/>
    <mergeCell ref="E238:I238"/>
    <mergeCell ref="J238:N238"/>
    <mergeCell ref="R223:Z223"/>
    <mergeCell ref="J236:N236"/>
    <mergeCell ref="E231:I231"/>
    <mergeCell ref="J231:N231"/>
    <mergeCell ref="E232:I232"/>
    <mergeCell ref="W220:AA220"/>
    <mergeCell ref="R235:T235"/>
    <mergeCell ref="E236:I236"/>
    <mergeCell ref="D215:P215"/>
    <mergeCell ref="AA213:AB213"/>
    <mergeCell ref="AA240:AB240"/>
    <mergeCell ref="AC213:AF213"/>
    <mergeCell ref="AG213:AK213"/>
    <mergeCell ref="E234:I234"/>
    <mergeCell ref="AS251:AU251"/>
    <mergeCell ref="B213:C213"/>
    <mergeCell ref="E213:I213"/>
    <mergeCell ref="J213:N213"/>
    <mergeCell ref="B240:C240"/>
    <mergeCell ref="B242:C242"/>
    <mergeCell ref="D242:P242"/>
    <mergeCell ref="R242:AK242"/>
    <mergeCell ref="B243:C243"/>
    <mergeCell ref="D243:P243"/>
    <mergeCell ref="R243:V248"/>
    <mergeCell ref="W243:AA243"/>
    <mergeCell ref="AC243:AK243"/>
    <mergeCell ref="B244:C244"/>
    <mergeCell ref="D244:P244"/>
    <mergeCell ref="W244:AA244"/>
    <mergeCell ref="AC244:AK244"/>
    <mergeCell ref="D245:P245"/>
    <mergeCell ref="W245:AA245"/>
    <mergeCell ref="AC245:AK245"/>
    <mergeCell ref="B246:C246"/>
    <mergeCell ref="D246:P246"/>
    <mergeCell ref="W246:AA246"/>
    <mergeCell ref="AC246:AK246"/>
    <mergeCell ref="B247:C247"/>
    <mergeCell ref="D247:P247"/>
    <mergeCell ref="Q247:Q248"/>
    <mergeCell ref="W247:AA247"/>
    <mergeCell ref="AC247:AK247"/>
    <mergeCell ref="B248:C248"/>
    <mergeCell ref="D248:P248"/>
    <mergeCell ref="W248:AA248"/>
    <mergeCell ref="AV251:AV252"/>
    <mergeCell ref="B253:C255"/>
    <mergeCell ref="E253:I253"/>
    <mergeCell ref="J253:N253"/>
    <mergeCell ref="AA253:AB253"/>
    <mergeCell ref="AC253:AF253"/>
    <mergeCell ref="AG253:AK253"/>
    <mergeCell ref="E254:I254"/>
    <mergeCell ref="J254:N254"/>
    <mergeCell ref="AA254:AB254"/>
    <mergeCell ref="AC254:AF254"/>
    <mergeCell ref="AG254:AK254"/>
    <mergeCell ref="E255:I255"/>
    <mergeCell ref="J255:N255"/>
    <mergeCell ref="AA255:AB255"/>
    <mergeCell ref="AC255:AF255"/>
    <mergeCell ref="AG255:AK255"/>
    <mergeCell ref="D250:D252"/>
    <mergeCell ref="E250:I252"/>
    <mergeCell ref="J250:N252"/>
    <mergeCell ref="O250:O252"/>
    <mergeCell ref="P250:P252"/>
    <mergeCell ref="Q250:Q251"/>
    <mergeCell ref="R250:Z250"/>
    <mergeCell ref="AA250:AK250"/>
    <mergeCell ref="AM250:AU250"/>
    <mergeCell ref="R251:W252"/>
    <mergeCell ref="X251:Z251"/>
    <mergeCell ref="AA251:AB252"/>
    <mergeCell ref="AC251:AF252"/>
    <mergeCell ref="AG251:AK252"/>
    <mergeCell ref="AM251:AR252"/>
    <mergeCell ref="AP265:AQ265"/>
    <mergeCell ref="E260:I260"/>
    <mergeCell ref="AM264:AN264"/>
    <mergeCell ref="AA260:AB260"/>
    <mergeCell ref="AC260:AF260"/>
    <mergeCell ref="AG260:AK260"/>
    <mergeCell ref="B256:C261"/>
    <mergeCell ref="E256:I256"/>
    <mergeCell ref="J256:N256"/>
    <mergeCell ref="AA256:AB256"/>
    <mergeCell ref="AC256:AF256"/>
    <mergeCell ref="AG256:AK256"/>
    <mergeCell ref="AA257:AB257"/>
    <mergeCell ref="AC257:AF257"/>
    <mergeCell ref="AG257:AK257"/>
    <mergeCell ref="E258:I258"/>
    <mergeCell ref="J258:N258"/>
    <mergeCell ref="AA258:AB258"/>
    <mergeCell ref="AC258:AF258"/>
    <mergeCell ref="E257:I257"/>
    <mergeCell ref="J257:N257"/>
    <mergeCell ref="R257:T257"/>
    <mergeCell ref="U257:W257"/>
    <mergeCell ref="AC240:AF240"/>
    <mergeCell ref="AG240:AK240"/>
    <mergeCell ref="C249:P249"/>
    <mergeCell ref="B250:C252"/>
    <mergeCell ref="AP264:AQ264"/>
    <mergeCell ref="E265:I265"/>
    <mergeCell ref="J265:N265"/>
    <mergeCell ref="R265:S265"/>
    <mergeCell ref="U265:V265"/>
    <mergeCell ref="AA265:AB265"/>
    <mergeCell ref="AC265:AF265"/>
    <mergeCell ref="AG265:AK265"/>
    <mergeCell ref="AM265:AN265"/>
    <mergeCell ref="AG258:AK258"/>
    <mergeCell ref="E259:I259"/>
    <mergeCell ref="J259:N259"/>
    <mergeCell ref="AA259:AB259"/>
    <mergeCell ref="AC259:AF259"/>
    <mergeCell ref="AG259:AK259"/>
    <mergeCell ref="E261:I261"/>
    <mergeCell ref="J261:N261"/>
    <mergeCell ref="R261:T261"/>
    <mergeCell ref="U261:W261"/>
    <mergeCell ref="AA261:AB261"/>
    <mergeCell ref="AC261:AF261"/>
    <mergeCell ref="AG261:AK261"/>
    <mergeCell ref="AM261:AO261"/>
    <mergeCell ref="AP261:AR261"/>
    <mergeCell ref="R153:S153"/>
    <mergeCell ref="U153:V153"/>
    <mergeCell ref="R154:S154"/>
    <mergeCell ref="U154:V154"/>
    <mergeCell ref="AM153:AN153"/>
    <mergeCell ref="AP153:AQ153"/>
    <mergeCell ref="AM154:AN154"/>
    <mergeCell ref="AP154:AQ154"/>
    <mergeCell ref="B2:E3"/>
    <mergeCell ref="B4:G4"/>
    <mergeCell ref="B5:G5"/>
    <mergeCell ref="F2:AA2"/>
    <mergeCell ref="F3:AA3"/>
    <mergeCell ref="AB2:AK3"/>
    <mergeCell ref="B262:C265"/>
    <mergeCell ref="E262:I262"/>
    <mergeCell ref="J262:N262"/>
    <mergeCell ref="AA262:AB262"/>
    <mergeCell ref="AC262:AF262"/>
    <mergeCell ref="AG262:AK262"/>
    <mergeCell ref="E263:I263"/>
    <mergeCell ref="J263:N263"/>
    <mergeCell ref="AA263:AB263"/>
    <mergeCell ref="AC263:AF263"/>
    <mergeCell ref="AG263:AK263"/>
    <mergeCell ref="E264:I264"/>
    <mergeCell ref="J264:N264"/>
    <mergeCell ref="R264:S264"/>
    <mergeCell ref="U264:V264"/>
    <mergeCell ref="AA264:AB264"/>
    <mergeCell ref="AC264:AF264"/>
    <mergeCell ref="AG264:AK264"/>
  </mergeCells>
  <phoneticPr fontId="4" type="noConversion"/>
  <printOptions horizontalCentered="1"/>
  <pageMargins left="0" right="0" top="0" bottom="0" header="0" footer="0"/>
  <pageSetup paperSize="14" scale="3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5257-F1F2-447E-989A-1AA23F8C457C}">
  <sheetPr>
    <tabColor rgb="FFFFFF00"/>
  </sheetPr>
  <dimension ref="A1:T39"/>
  <sheetViews>
    <sheetView workbookViewId="0">
      <selection activeCell="B2" sqref="B2:S3"/>
    </sheetView>
  </sheetViews>
  <sheetFormatPr baseColWidth="10" defaultRowHeight="15"/>
  <cols>
    <col min="1" max="1" width="1.85546875" customWidth="1"/>
    <col min="19" max="19" width="10" customWidth="1"/>
    <col min="20" max="20" width="1.85546875" customWidth="1"/>
  </cols>
  <sheetData>
    <row r="1" spans="1:20" ht="9" customHeight="1" thickBot="1">
      <c r="A1" s="1026"/>
      <c r="B1" s="1026"/>
      <c r="C1" s="1026"/>
      <c r="D1" s="1026"/>
      <c r="E1" s="1026"/>
      <c r="F1" s="1026"/>
      <c r="G1" s="1026"/>
      <c r="H1" s="1026"/>
      <c r="I1" s="1026"/>
      <c r="J1" s="1026"/>
      <c r="K1" s="1026"/>
      <c r="L1" s="1026"/>
      <c r="M1" s="1026"/>
      <c r="N1" s="1026"/>
      <c r="O1" s="1026"/>
      <c r="P1" s="1026"/>
      <c r="Q1" s="1026"/>
      <c r="R1" s="1026"/>
      <c r="S1" s="1026"/>
      <c r="T1" s="1026"/>
    </row>
    <row r="2" spans="1:20">
      <c r="A2" s="1026"/>
      <c r="B2" s="1020" t="s">
        <v>817</v>
      </c>
      <c r="C2" s="1021"/>
      <c r="D2" s="1021"/>
      <c r="E2" s="1021"/>
      <c r="F2" s="1021"/>
      <c r="G2" s="1021"/>
      <c r="H2" s="1021"/>
      <c r="I2" s="1021"/>
      <c r="J2" s="1021"/>
      <c r="K2" s="1021"/>
      <c r="L2" s="1021"/>
      <c r="M2" s="1021"/>
      <c r="N2" s="1021"/>
      <c r="O2" s="1021"/>
      <c r="P2" s="1021"/>
      <c r="Q2" s="1021"/>
      <c r="R2" s="1021"/>
      <c r="S2" s="1022"/>
      <c r="T2" s="1026"/>
    </row>
    <row r="3" spans="1:20" ht="15.75" thickBot="1">
      <c r="A3" s="1026"/>
      <c r="B3" s="1023"/>
      <c r="C3" s="1024"/>
      <c r="D3" s="1024"/>
      <c r="E3" s="1024"/>
      <c r="F3" s="1024"/>
      <c r="G3" s="1024"/>
      <c r="H3" s="1024"/>
      <c r="I3" s="1024"/>
      <c r="J3" s="1024"/>
      <c r="K3" s="1024"/>
      <c r="L3" s="1024"/>
      <c r="M3" s="1024"/>
      <c r="N3" s="1024"/>
      <c r="O3" s="1024"/>
      <c r="P3" s="1024"/>
      <c r="Q3" s="1024"/>
      <c r="R3" s="1024"/>
      <c r="S3" s="1025"/>
      <c r="T3" s="1026"/>
    </row>
    <row r="4" spans="1:20">
      <c r="A4" s="1026"/>
      <c r="B4" s="1011"/>
      <c r="C4" s="1012"/>
      <c r="D4" s="1012"/>
      <c r="E4" s="1012"/>
      <c r="F4" s="1012"/>
      <c r="G4" s="1012"/>
      <c r="H4" s="1012"/>
      <c r="I4" s="1012"/>
      <c r="J4" s="1012"/>
      <c r="K4" s="1012"/>
      <c r="L4" s="1012"/>
      <c r="M4" s="1012"/>
      <c r="N4" s="1012"/>
      <c r="O4" s="1012"/>
      <c r="P4" s="1012"/>
      <c r="Q4" s="1012"/>
      <c r="R4" s="1012"/>
      <c r="S4" s="1013"/>
      <c r="T4" s="1026"/>
    </row>
    <row r="5" spans="1:20">
      <c r="A5" s="1026"/>
      <c r="B5" s="1014"/>
      <c r="C5" s="1015"/>
      <c r="D5" s="1015"/>
      <c r="E5" s="1015"/>
      <c r="F5" s="1015"/>
      <c r="G5" s="1015"/>
      <c r="H5" s="1015"/>
      <c r="I5" s="1015"/>
      <c r="J5" s="1015"/>
      <c r="K5" s="1015"/>
      <c r="L5" s="1015"/>
      <c r="M5" s="1015"/>
      <c r="N5" s="1015"/>
      <c r="O5" s="1015"/>
      <c r="P5" s="1015"/>
      <c r="Q5" s="1015"/>
      <c r="R5" s="1015"/>
      <c r="S5" s="1016"/>
      <c r="T5" s="1026"/>
    </row>
    <row r="6" spans="1:20">
      <c r="A6" s="1026"/>
      <c r="B6" s="1014"/>
      <c r="C6" s="1015"/>
      <c r="D6" s="1015"/>
      <c r="E6" s="1015"/>
      <c r="F6" s="1015"/>
      <c r="G6" s="1015"/>
      <c r="H6" s="1015"/>
      <c r="I6" s="1015"/>
      <c r="J6" s="1015"/>
      <c r="K6" s="1015"/>
      <c r="L6" s="1015"/>
      <c r="M6" s="1015"/>
      <c r="N6" s="1015"/>
      <c r="O6" s="1015"/>
      <c r="P6" s="1015"/>
      <c r="Q6" s="1015"/>
      <c r="R6" s="1015"/>
      <c r="S6" s="1016"/>
      <c r="T6" s="1026"/>
    </row>
    <row r="7" spans="1:20">
      <c r="A7" s="1026"/>
      <c r="B7" s="1014"/>
      <c r="C7" s="1015"/>
      <c r="D7" s="1015"/>
      <c r="E7" s="1015"/>
      <c r="F7" s="1015"/>
      <c r="G7" s="1015"/>
      <c r="H7" s="1015"/>
      <c r="I7" s="1015"/>
      <c r="J7" s="1015"/>
      <c r="K7" s="1015"/>
      <c r="L7" s="1015"/>
      <c r="M7" s="1015"/>
      <c r="N7" s="1015"/>
      <c r="O7" s="1015"/>
      <c r="P7" s="1015"/>
      <c r="Q7" s="1015"/>
      <c r="R7" s="1015"/>
      <c r="S7" s="1016"/>
      <c r="T7" s="1026"/>
    </row>
    <row r="8" spans="1:20">
      <c r="A8" s="1026"/>
      <c r="B8" s="1014"/>
      <c r="C8" s="1015"/>
      <c r="D8" s="1015"/>
      <c r="E8" s="1015"/>
      <c r="F8" s="1015"/>
      <c r="G8" s="1015"/>
      <c r="H8" s="1015"/>
      <c r="I8" s="1015"/>
      <c r="J8" s="1015"/>
      <c r="K8" s="1015"/>
      <c r="L8" s="1015"/>
      <c r="M8" s="1015"/>
      <c r="N8" s="1015"/>
      <c r="O8" s="1015"/>
      <c r="P8" s="1015"/>
      <c r="Q8" s="1015"/>
      <c r="R8" s="1015"/>
      <c r="S8" s="1016"/>
      <c r="T8" s="1026"/>
    </row>
    <row r="9" spans="1:20">
      <c r="A9" s="1026"/>
      <c r="B9" s="1014"/>
      <c r="C9" s="1015"/>
      <c r="D9" s="1015"/>
      <c r="E9" s="1015"/>
      <c r="F9" s="1015"/>
      <c r="G9" s="1015"/>
      <c r="H9" s="1015"/>
      <c r="I9" s="1015"/>
      <c r="J9" s="1015"/>
      <c r="K9" s="1015"/>
      <c r="L9" s="1015"/>
      <c r="M9" s="1015"/>
      <c r="N9" s="1015"/>
      <c r="O9" s="1015"/>
      <c r="P9" s="1015"/>
      <c r="Q9" s="1015"/>
      <c r="R9" s="1015"/>
      <c r="S9" s="1016"/>
      <c r="T9" s="1026"/>
    </row>
    <row r="10" spans="1:20">
      <c r="A10" s="1026"/>
      <c r="B10" s="1014"/>
      <c r="C10" s="1015"/>
      <c r="D10" s="1015"/>
      <c r="E10" s="1015"/>
      <c r="F10" s="1015"/>
      <c r="G10" s="1015"/>
      <c r="H10" s="1015"/>
      <c r="I10" s="1015"/>
      <c r="J10" s="1015"/>
      <c r="K10" s="1015"/>
      <c r="L10" s="1015"/>
      <c r="M10" s="1015"/>
      <c r="N10" s="1015"/>
      <c r="O10" s="1015"/>
      <c r="P10" s="1015"/>
      <c r="Q10" s="1015"/>
      <c r="R10" s="1015"/>
      <c r="S10" s="1016"/>
      <c r="T10" s="1026"/>
    </row>
    <row r="11" spans="1:20">
      <c r="A11" s="1026"/>
      <c r="B11" s="1014"/>
      <c r="C11" s="1015"/>
      <c r="D11" s="1015"/>
      <c r="E11" s="1015"/>
      <c r="F11" s="1015"/>
      <c r="G11" s="1015"/>
      <c r="H11" s="1015"/>
      <c r="I11" s="1015"/>
      <c r="J11" s="1015"/>
      <c r="K11" s="1015"/>
      <c r="L11" s="1015"/>
      <c r="M11" s="1015"/>
      <c r="N11" s="1015"/>
      <c r="O11" s="1015"/>
      <c r="P11" s="1015"/>
      <c r="Q11" s="1015"/>
      <c r="R11" s="1015"/>
      <c r="S11" s="1016"/>
      <c r="T11" s="1026"/>
    </row>
    <row r="12" spans="1:20">
      <c r="A12" s="1026"/>
      <c r="B12" s="1014"/>
      <c r="C12" s="1015"/>
      <c r="D12" s="1015"/>
      <c r="E12" s="1015"/>
      <c r="F12" s="1015"/>
      <c r="G12" s="1015"/>
      <c r="H12" s="1015"/>
      <c r="I12" s="1015"/>
      <c r="J12" s="1015"/>
      <c r="K12" s="1015"/>
      <c r="L12" s="1015"/>
      <c r="M12" s="1015"/>
      <c r="N12" s="1015"/>
      <c r="O12" s="1015"/>
      <c r="P12" s="1015"/>
      <c r="Q12" s="1015"/>
      <c r="R12" s="1015"/>
      <c r="S12" s="1016"/>
      <c r="T12" s="1026"/>
    </row>
    <row r="13" spans="1:20">
      <c r="A13" s="1026"/>
      <c r="B13" s="1014"/>
      <c r="C13" s="1015"/>
      <c r="D13" s="1015"/>
      <c r="E13" s="1015"/>
      <c r="F13" s="1015"/>
      <c r="G13" s="1015"/>
      <c r="H13" s="1015"/>
      <c r="I13" s="1015"/>
      <c r="J13" s="1015"/>
      <c r="K13" s="1015"/>
      <c r="L13" s="1015"/>
      <c r="M13" s="1015"/>
      <c r="N13" s="1015"/>
      <c r="O13" s="1015"/>
      <c r="P13" s="1015"/>
      <c r="Q13" s="1015"/>
      <c r="R13" s="1015"/>
      <c r="S13" s="1016"/>
      <c r="T13" s="1026"/>
    </row>
    <row r="14" spans="1:20">
      <c r="A14" s="1026"/>
      <c r="B14" s="1014"/>
      <c r="C14" s="1015"/>
      <c r="D14" s="1015"/>
      <c r="E14" s="1015"/>
      <c r="F14" s="1015"/>
      <c r="G14" s="1015"/>
      <c r="H14" s="1015"/>
      <c r="I14" s="1015"/>
      <c r="J14" s="1015"/>
      <c r="K14" s="1015"/>
      <c r="L14" s="1015"/>
      <c r="M14" s="1015"/>
      <c r="N14" s="1015"/>
      <c r="O14" s="1015"/>
      <c r="P14" s="1015"/>
      <c r="Q14" s="1015"/>
      <c r="R14" s="1015"/>
      <c r="S14" s="1016"/>
      <c r="T14" s="1026"/>
    </row>
    <row r="15" spans="1:20">
      <c r="A15" s="1026"/>
      <c r="B15" s="1014"/>
      <c r="C15" s="1015"/>
      <c r="D15" s="1015"/>
      <c r="E15" s="1015"/>
      <c r="F15" s="1015"/>
      <c r="G15" s="1015"/>
      <c r="H15" s="1015"/>
      <c r="I15" s="1015"/>
      <c r="J15" s="1015"/>
      <c r="K15" s="1015"/>
      <c r="L15" s="1015"/>
      <c r="M15" s="1015"/>
      <c r="N15" s="1015"/>
      <c r="O15" s="1015"/>
      <c r="P15" s="1015"/>
      <c r="Q15" s="1015"/>
      <c r="R15" s="1015"/>
      <c r="S15" s="1016"/>
      <c r="T15" s="1026"/>
    </row>
    <row r="16" spans="1:20">
      <c r="A16" s="1026"/>
      <c r="B16" s="1014"/>
      <c r="C16" s="1015"/>
      <c r="D16" s="1015"/>
      <c r="E16" s="1015"/>
      <c r="F16" s="1015"/>
      <c r="G16" s="1015"/>
      <c r="H16" s="1015"/>
      <c r="I16" s="1015"/>
      <c r="J16" s="1015"/>
      <c r="K16" s="1015"/>
      <c r="L16" s="1015"/>
      <c r="M16" s="1015"/>
      <c r="N16" s="1015"/>
      <c r="O16" s="1015"/>
      <c r="P16" s="1015"/>
      <c r="Q16" s="1015"/>
      <c r="R16" s="1015"/>
      <c r="S16" s="1016"/>
      <c r="T16" s="1026"/>
    </row>
    <row r="17" spans="1:20">
      <c r="A17" s="1026"/>
      <c r="B17" s="1014"/>
      <c r="C17" s="1015"/>
      <c r="D17" s="1015"/>
      <c r="E17" s="1015"/>
      <c r="F17" s="1015"/>
      <c r="G17" s="1015"/>
      <c r="H17" s="1015"/>
      <c r="I17" s="1015"/>
      <c r="J17" s="1015"/>
      <c r="K17" s="1015"/>
      <c r="L17" s="1015"/>
      <c r="M17" s="1015"/>
      <c r="N17" s="1015"/>
      <c r="O17" s="1015"/>
      <c r="P17" s="1015"/>
      <c r="Q17" s="1015"/>
      <c r="R17" s="1015"/>
      <c r="S17" s="1016"/>
      <c r="T17" s="1026"/>
    </row>
    <row r="18" spans="1:20">
      <c r="A18" s="1026"/>
      <c r="B18" s="1014"/>
      <c r="C18" s="1015"/>
      <c r="D18" s="1015"/>
      <c r="E18" s="1015"/>
      <c r="F18" s="1015"/>
      <c r="G18" s="1015"/>
      <c r="H18" s="1015"/>
      <c r="I18" s="1015"/>
      <c r="J18" s="1015"/>
      <c r="K18" s="1015"/>
      <c r="L18" s="1015"/>
      <c r="M18" s="1015"/>
      <c r="N18" s="1015"/>
      <c r="O18" s="1015"/>
      <c r="P18" s="1015"/>
      <c r="Q18" s="1015"/>
      <c r="R18" s="1015"/>
      <c r="S18" s="1016"/>
      <c r="T18" s="1026"/>
    </row>
    <row r="19" spans="1:20">
      <c r="A19" s="1026"/>
      <c r="B19" s="1014"/>
      <c r="C19" s="1015"/>
      <c r="D19" s="1015"/>
      <c r="E19" s="1015"/>
      <c r="F19" s="1015"/>
      <c r="G19" s="1015"/>
      <c r="H19" s="1015"/>
      <c r="I19" s="1015"/>
      <c r="J19" s="1015"/>
      <c r="K19" s="1015"/>
      <c r="L19" s="1015"/>
      <c r="M19" s="1015"/>
      <c r="N19" s="1015"/>
      <c r="O19" s="1015"/>
      <c r="P19" s="1015"/>
      <c r="Q19" s="1015"/>
      <c r="R19" s="1015"/>
      <c r="S19" s="1016"/>
      <c r="T19" s="1026"/>
    </row>
    <row r="20" spans="1:20">
      <c r="A20" s="1026"/>
      <c r="B20" s="1014"/>
      <c r="C20" s="1015"/>
      <c r="D20" s="1015"/>
      <c r="E20" s="1015"/>
      <c r="F20" s="1015"/>
      <c r="G20" s="1015"/>
      <c r="H20" s="1015"/>
      <c r="I20" s="1015"/>
      <c r="J20" s="1015"/>
      <c r="K20" s="1015"/>
      <c r="L20" s="1015"/>
      <c r="M20" s="1015"/>
      <c r="N20" s="1015"/>
      <c r="O20" s="1015"/>
      <c r="P20" s="1015"/>
      <c r="Q20" s="1015"/>
      <c r="R20" s="1015"/>
      <c r="S20" s="1016"/>
      <c r="T20" s="1026"/>
    </row>
    <row r="21" spans="1:20">
      <c r="A21" s="1026"/>
      <c r="B21" s="1014"/>
      <c r="C21" s="1015"/>
      <c r="D21" s="1015"/>
      <c r="E21" s="1015"/>
      <c r="F21" s="1015"/>
      <c r="G21" s="1015"/>
      <c r="H21" s="1015"/>
      <c r="I21" s="1015"/>
      <c r="J21" s="1015"/>
      <c r="K21" s="1015"/>
      <c r="L21" s="1015"/>
      <c r="M21" s="1015"/>
      <c r="N21" s="1015"/>
      <c r="O21" s="1015"/>
      <c r="P21" s="1015"/>
      <c r="Q21" s="1015"/>
      <c r="R21" s="1015"/>
      <c r="S21" s="1016"/>
      <c r="T21" s="1026"/>
    </row>
    <row r="22" spans="1:20">
      <c r="A22" s="1026"/>
      <c r="B22" s="1014"/>
      <c r="C22" s="1015"/>
      <c r="D22" s="1015"/>
      <c r="E22" s="1015"/>
      <c r="F22" s="1015"/>
      <c r="G22" s="1015"/>
      <c r="H22" s="1015"/>
      <c r="I22" s="1015"/>
      <c r="J22" s="1015"/>
      <c r="K22" s="1015"/>
      <c r="L22" s="1015"/>
      <c r="M22" s="1015"/>
      <c r="N22" s="1015"/>
      <c r="O22" s="1015"/>
      <c r="P22" s="1015"/>
      <c r="Q22" s="1015"/>
      <c r="R22" s="1015"/>
      <c r="S22" s="1016"/>
      <c r="T22" s="1026"/>
    </row>
    <row r="23" spans="1:20">
      <c r="A23" s="1026"/>
      <c r="B23" s="1014"/>
      <c r="C23" s="1015"/>
      <c r="D23" s="1015"/>
      <c r="E23" s="1015"/>
      <c r="F23" s="1015"/>
      <c r="G23" s="1015"/>
      <c r="H23" s="1015"/>
      <c r="I23" s="1015"/>
      <c r="J23" s="1015"/>
      <c r="K23" s="1015"/>
      <c r="L23" s="1015"/>
      <c r="M23" s="1015"/>
      <c r="N23" s="1015"/>
      <c r="O23" s="1015"/>
      <c r="P23" s="1015"/>
      <c r="Q23" s="1015"/>
      <c r="R23" s="1015"/>
      <c r="S23" s="1016"/>
      <c r="T23" s="1026"/>
    </row>
    <row r="24" spans="1:20">
      <c r="A24" s="1026"/>
      <c r="B24" s="1014"/>
      <c r="C24" s="1015"/>
      <c r="D24" s="1015"/>
      <c r="E24" s="1015"/>
      <c r="F24" s="1015"/>
      <c r="G24" s="1015"/>
      <c r="H24" s="1015"/>
      <c r="I24" s="1015"/>
      <c r="J24" s="1015"/>
      <c r="K24" s="1015"/>
      <c r="L24" s="1015"/>
      <c r="M24" s="1015"/>
      <c r="N24" s="1015"/>
      <c r="O24" s="1015"/>
      <c r="P24" s="1015"/>
      <c r="Q24" s="1015"/>
      <c r="R24" s="1015"/>
      <c r="S24" s="1016"/>
      <c r="T24" s="1026"/>
    </row>
    <row r="25" spans="1:20">
      <c r="A25" s="1026"/>
      <c r="B25" s="1014"/>
      <c r="C25" s="1015"/>
      <c r="D25" s="1015"/>
      <c r="E25" s="1015"/>
      <c r="F25" s="1015"/>
      <c r="G25" s="1015"/>
      <c r="H25" s="1015"/>
      <c r="I25" s="1015"/>
      <c r="J25" s="1015"/>
      <c r="K25" s="1015"/>
      <c r="L25" s="1015"/>
      <c r="M25" s="1015"/>
      <c r="N25" s="1015"/>
      <c r="O25" s="1015"/>
      <c r="P25" s="1015"/>
      <c r="Q25" s="1015"/>
      <c r="R25" s="1015"/>
      <c r="S25" s="1016"/>
      <c r="T25" s="1026"/>
    </row>
    <row r="26" spans="1:20">
      <c r="A26" s="1026"/>
      <c r="B26" s="1014"/>
      <c r="C26" s="1015"/>
      <c r="D26" s="1015"/>
      <c r="E26" s="1015"/>
      <c r="F26" s="1015"/>
      <c r="G26" s="1015"/>
      <c r="H26" s="1015"/>
      <c r="I26" s="1015"/>
      <c r="J26" s="1015"/>
      <c r="K26" s="1015"/>
      <c r="L26" s="1015"/>
      <c r="M26" s="1015"/>
      <c r="N26" s="1015"/>
      <c r="O26" s="1015"/>
      <c r="P26" s="1015"/>
      <c r="Q26" s="1015"/>
      <c r="R26" s="1015"/>
      <c r="S26" s="1016"/>
      <c r="T26" s="1026"/>
    </row>
    <row r="27" spans="1:20">
      <c r="A27" s="1026"/>
      <c r="B27" s="1014"/>
      <c r="C27" s="1015"/>
      <c r="D27" s="1015"/>
      <c r="E27" s="1015"/>
      <c r="F27" s="1015"/>
      <c r="G27" s="1015"/>
      <c r="H27" s="1015"/>
      <c r="I27" s="1015"/>
      <c r="J27" s="1015"/>
      <c r="K27" s="1015"/>
      <c r="L27" s="1015"/>
      <c r="M27" s="1015"/>
      <c r="N27" s="1015"/>
      <c r="O27" s="1015"/>
      <c r="P27" s="1015"/>
      <c r="Q27" s="1015"/>
      <c r="R27" s="1015"/>
      <c r="S27" s="1016"/>
      <c r="T27" s="1026"/>
    </row>
    <row r="28" spans="1:20">
      <c r="A28" s="1026"/>
      <c r="B28" s="1014"/>
      <c r="C28" s="1015"/>
      <c r="D28" s="1015"/>
      <c r="E28" s="1015"/>
      <c r="F28" s="1015"/>
      <c r="G28" s="1015"/>
      <c r="H28" s="1015"/>
      <c r="I28" s="1015"/>
      <c r="J28" s="1015"/>
      <c r="K28" s="1015"/>
      <c r="L28" s="1015"/>
      <c r="M28" s="1015"/>
      <c r="N28" s="1015"/>
      <c r="O28" s="1015"/>
      <c r="P28" s="1015"/>
      <c r="Q28" s="1015"/>
      <c r="R28" s="1015"/>
      <c r="S28" s="1016"/>
      <c r="T28" s="1026"/>
    </row>
    <row r="29" spans="1:20">
      <c r="A29" s="1026"/>
      <c r="B29" s="1014"/>
      <c r="C29" s="1015"/>
      <c r="D29" s="1015"/>
      <c r="E29" s="1015"/>
      <c r="F29" s="1015"/>
      <c r="G29" s="1015"/>
      <c r="H29" s="1015"/>
      <c r="I29" s="1015"/>
      <c r="J29" s="1015"/>
      <c r="K29" s="1015"/>
      <c r="L29" s="1015"/>
      <c r="M29" s="1015"/>
      <c r="N29" s="1015"/>
      <c r="O29" s="1015"/>
      <c r="P29" s="1015"/>
      <c r="Q29" s="1015"/>
      <c r="R29" s="1015"/>
      <c r="S29" s="1016"/>
      <c r="T29" s="1026"/>
    </row>
    <row r="30" spans="1:20">
      <c r="A30" s="1026"/>
      <c r="B30" s="1014"/>
      <c r="C30" s="1015"/>
      <c r="D30" s="1015"/>
      <c r="E30" s="1015"/>
      <c r="F30" s="1015"/>
      <c r="G30" s="1015"/>
      <c r="H30" s="1015"/>
      <c r="I30" s="1015"/>
      <c r="J30" s="1015"/>
      <c r="K30" s="1015"/>
      <c r="L30" s="1015"/>
      <c r="M30" s="1015"/>
      <c r="N30" s="1015"/>
      <c r="O30" s="1015"/>
      <c r="P30" s="1015"/>
      <c r="Q30" s="1015"/>
      <c r="R30" s="1015"/>
      <c r="S30" s="1016"/>
      <c r="T30" s="1026"/>
    </row>
    <row r="31" spans="1:20">
      <c r="A31" s="1026"/>
      <c r="B31" s="1014"/>
      <c r="C31" s="1015"/>
      <c r="D31" s="1015"/>
      <c r="E31" s="1015"/>
      <c r="F31" s="1015"/>
      <c r="G31" s="1015"/>
      <c r="H31" s="1015"/>
      <c r="I31" s="1015"/>
      <c r="J31" s="1015"/>
      <c r="K31" s="1015"/>
      <c r="L31" s="1015"/>
      <c r="M31" s="1015"/>
      <c r="N31" s="1015"/>
      <c r="O31" s="1015"/>
      <c r="P31" s="1015"/>
      <c r="Q31" s="1015"/>
      <c r="R31" s="1015"/>
      <c r="S31" s="1016"/>
      <c r="T31" s="1026"/>
    </row>
    <row r="32" spans="1:20">
      <c r="A32" s="1026"/>
      <c r="B32" s="1014"/>
      <c r="C32" s="1015"/>
      <c r="D32" s="1015"/>
      <c r="E32" s="1015"/>
      <c r="F32" s="1015"/>
      <c r="G32" s="1015"/>
      <c r="H32" s="1015"/>
      <c r="I32" s="1015"/>
      <c r="J32" s="1015"/>
      <c r="K32" s="1015"/>
      <c r="L32" s="1015"/>
      <c r="M32" s="1015"/>
      <c r="N32" s="1015"/>
      <c r="O32" s="1015"/>
      <c r="P32" s="1015"/>
      <c r="Q32" s="1015"/>
      <c r="R32" s="1015"/>
      <c r="S32" s="1016"/>
      <c r="T32" s="1026"/>
    </row>
    <row r="33" spans="1:20">
      <c r="A33" s="1026"/>
      <c r="B33" s="1014"/>
      <c r="C33" s="1015"/>
      <c r="D33" s="1015"/>
      <c r="E33" s="1015"/>
      <c r="F33" s="1015"/>
      <c r="G33" s="1015"/>
      <c r="H33" s="1015"/>
      <c r="I33" s="1015"/>
      <c r="J33" s="1015"/>
      <c r="K33" s="1015"/>
      <c r="L33" s="1015"/>
      <c r="M33" s="1015"/>
      <c r="N33" s="1015"/>
      <c r="O33" s="1015"/>
      <c r="P33" s="1015"/>
      <c r="Q33" s="1015"/>
      <c r="R33" s="1015"/>
      <c r="S33" s="1016"/>
      <c r="T33" s="1026"/>
    </row>
    <row r="34" spans="1:20">
      <c r="A34" s="1026"/>
      <c r="B34" s="1014"/>
      <c r="C34" s="1015"/>
      <c r="D34" s="1015"/>
      <c r="E34" s="1015"/>
      <c r="F34" s="1015"/>
      <c r="G34" s="1015"/>
      <c r="H34" s="1015"/>
      <c r="I34" s="1015"/>
      <c r="J34" s="1015"/>
      <c r="K34" s="1015"/>
      <c r="L34" s="1015"/>
      <c r="M34" s="1015"/>
      <c r="N34" s="1015"/>
      <c r="O34" s="1015"/>
      <c r="P34" s="1015"/>
      <c r="Q34" s="1015"/>
      <c r="R34" s="1015"/>
      <c r="S34" s="1016"/>
      <c r="T34" s="1026"/>
    </row>
    <row r="35" spans="1:20">
      <c r="A35" s="1026"/>
      <c r="B35" s="1014"/>
      <c r="C35" s="1015"/>
      <c r="D35" s="1015"/>
      <c r="E35" s="1015"/>
      <c r="F35" s="1015"/>
      <c r="G35" s="1015"/>
      <c r="H35" s="1015"/>
      <c r="I35" s="1015"/>
      <c r="J35" s="1015"/>
      <c r="K35" s="1015"/>
      <c r="L35" s="1015"/>
      <c r="M35" s="1015"/>
      <c r="N35" s="1015"/>
      <c r="O35" s="1015"/>
      <c r="P35" s="1015"/>
      <c r="Q35" s="1015"/>
      <c r="R35" s="1015"/>
      <c r="S35" s="1016"/>
      <c r="T35" s="1026"/>
    </row>
    <row r="36" spans="1:20">
      <c r="A36" s="1026"/>
      <c r="B36" s="1014"/>
      <c r="C36" s="1015"/>
      <c r="D36" s="1015"/>
      <c r="E36" s="1015"/>
      <c r="F36" s="1015"/>
      <c r="G36" s="1015"/>
      <c r="H36" s="1015"/>
      <c r="I36" s="1015"/>
      <c r="J36" s="1015"/>
      <c r="K36" s="1015"/>
      <c r="L36" s="1015"/>
      <c r="M36" s="1015"/>
      <c r="N36" s="1015"/>
      <c r="O36" s="1015"/>
      <c r="P36" s="1015"/>
      <c r="Q36" s="1015"/>
      <c r="R36" s="1015"/>
      <c r="S36" s="1016"/>
      <c r="T36" s="1026"/>
    </row>
    <row r="37" spans="1:20">
      <c r="A37" s="1026"/>
      <c r="B37" s="1014"/>
      <c r="C37" s="1015"/>
      <c r="D37" s="1015"/>
      <c r="E37" s="1015"/>
      <c r="F37" s="1015"/>
      <c r="G37" s="1015"/>
      <c r="H37" s="1015"/>
      <c r="I37" s="1015"/>
      <c r="J37" s="1015"/>
      <c r="K37" s="1015"/>
      <c r="L37" s="1015"/>
      <c r="M37" s="1015"/>
      <c r="N37" s="1015"/>
      <c r="O37" s="1015"/>
      <c r="P37" s="1015"/>
      <c r="Q37" s="1015"/>
      <c r="R37" s="1015"/>
      <c r="S37" s="1016"/>
      <c r="T37" s="1026"/>
    </row>
    <row r="38" spans="1:20" ht="15.75" thickBot="1">
      <c r="A38" s="1026"/>
      <c r="B38" s="1017"/>
      <c r="C38" s="1018"/>
      <c r="D38" s="1018"/>
      <c r="E38" s="1018"/>
      <c r="F38" s="1018"/>
      <c r="G38" s="1018"/>
      <c r="H38" s="1018"/>
      <c r="I38" s="1018"/>
      <c r="J38" s="1018"/>
      <c r="K38" s="1018"/>
      <c r="L38" s="1018"/>
      <c r="M38" s="1018"/>
      <c r="N38" s="1018"/>
      <c r="O38" s="1018"/>
      <c r="P38" s="1018"/>
      <c r="Q38" s="1018"/>
      <c r="R38" s="1018"/>
      <c r="S38" s="1019"/>
      <c r="T38" s="1026"/>
    </row>
    <row r="39" spans="1:20">
      <c r="A39" s="1026"/>
      <c r="B39" s="1027"/>
      <c r="C39" s="1027"/>
      <c r="D39" s="1027"/>
      <c r="E39" s="1027"/>
      <c r="F39" s="1027"/>
      <c r="G39" s="1027"/>
      <c r="H39" s="1027"/>
      <c r="I39" s="1027"/>
      <c r="J39" s="1027"/>
      <c r="K39" s="1027"/>
      <c r="L39" s="1027"/>
      <c r="M39" s="1027"/>
      <c r="N39" s="1027"/>
      <c r="O39" s="1027"/>
      <c r="P39" s="1027"/>
      <c r="Q39" s="1027"/>
      <c r="R39" s="1027"/>
      <c r="S39" s="1027"/>
      <c r="T39" s="1026"/>
    </row>
  </sheetData>
  <sheetProtection algorithmName="SHA-512" hashValue="sk36JjBVGW+yAxyHIwbYbzBVUN7Ml6AXqwE2cz9f2vtOoewHN8tUmUMI/mu+TlVgcKyXFWozVB08ZTgtAj+Hdw==" saltValue="sbYorR+sohXY6wE/H2owxQ==" spinCount="100000" sheet="1" objects="1" scenarios="1" selectLockedCells="1" selectUnlockedCells="1"/>
  <mergeCells count="6">
    <mergeCell ref="B4:S38"/>
    <mergeCell ref="B2:S3"/>
    <mergeCell ref="B1:T1"/>
    <mergeCell ref="A1:A39"/>
    <mergeCell ref="T2:T39"/>
    <mergeCell ref="B39:S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BC93-DA13-48EA-B9A9-7D241D2E3105}">
  <sheetPr>
    <tabColor rgb="FFFFC000"/>
  </sheetPr>
  <dimension ref="A1:T20"/>
  <sheetViews>
    <sheetView workbookViewId="0">
      <selection activeCell="W9" sqref="W9"/>
    </sheetView>
  </sheetViews>
  <sheetFormatPr baseColWidth="10" defaultRowHeight="15"/>
  <cols>
    <col min="1" max="1" width="1.85546875" customWidth="1"/>
    <col min="7" max="7" width="14" customWidth="1"/>
    <col min="8" max="8" width="20" customWidth="1"/>
    <col min="10" max="10" width="13.140625" customWidth="1"/>
    <col min="11" max="12" width="8.85546875" customWidth="1"/>
    <col min="14" max="14" width="9.28515625" customWidth="1"/>
    <col min="18" max="18" width="13" customWidth="1"/>
    <col min="19" max="19" width="13.28515625" customWidth="1"/>
    <col min="20" max="20" width="1.85546875" customWidth="1"/>
  </cols>
  <sheetData>
    <row r="1" spans="1:20" ht="15.75" thickBot="1">
      <c r="A1" s="1026"/>
      <c r="B1" s="1032"/>
      <c r="C1" s="1032"/>
      <c r="D1" s="1032"/>
      <c r="E1" s="1032"/>
      <c r="F1" s="1032"/>
      <c r="G1" s="1032"/>
      <c r="H1" s="1032"/>
      <c r="I1" s="1032"/>
      <c r="J1" s="1032"/>
      <c r="K1" s="1032"/>
      <c r="L1" s="1032"/>
      <c r="M1" s="1032"/>
      <c r="N1" s="1032"/>
      <c r="O1" s="1032"/>
      <c r="P1" s="1032"/>
      <c r="Q1" s="1032"/>
      <c r="R1" s="1032"/>
      <c r="S1" s="1032"/>
      <c r="T1" s="1026"/>
    </row>
    <row r="2" spans="1:20">
      <c r="A2" s="1026"/>
      <c r="B2" s="1035"/>
      <c r="C2" s="1035"/>
      <c r="D2" s="1035"/>
      <c r="E2" s="1035"/>
      <c r="F2" s="1035"/>
      <c r="G2" s="1035"/>
      <c r="H2" s="1035"/>
      <c r="I2" s="1035"/>
      <c r="J2" s="1035"/>
      <c r="K2" s="1035"/>
      <c r="L2" s="1035"/>
      <c r="M2" s="1035"/>
      <c r="N2" s="1035"/>
      <c r="O2" s="1035"/>
      <c r="P2" s="1035"/>
      <c r="Q2" s="1035"/>
      <c r="R2" s="1035"/>
      <c r="S2" s="1036"/>
      <c r="T2" s="1026"/>
    </row>
    <row r="3" spans="1:20" ht="15.75" thickBot="1">
      <c r="A3" s="1026"/>
      <c r="B3" s="1037"/>
      <c r="C3" s="1037"/>
      <c r="D3" s="1037"/>
      <c r="E3" s="1037"/>
      <c r="F3" s="1037"/>
      <c r="G3" s="1037"/>
      <c r="H3" s="1037"/>
      <c r="I3" s="1037"/>
      <c r="J3" s="1037"/>
      <c r="K3" s="1037"/>
      <c r="L3" s="1037"/>
      <c r="M3" s="1037"/>
      <c r="N3" s="1037"/>
      <c r="O3" s="1037"/>
      <c r="P3" s="1037"/>
      <c r="Q3" s="1037"/>
      <c r="R3" s="1037"/>
      <c r="S3" s="1038"/>
      <c r="T3" s="1026"/>
    </row>
    <row r="4" spans="1:20" ht="15.75" thickBot="1">
      <c r="A4" s="1026"/>
      <c r="B4" s="264"/>
      <c r="C4" s="264"/>
      <c r="D4" s="264"/>
      <c r="E4" s="264"/>
      <c r="F4" s="264"/>
      <c r="G4" s="264"/>
      <c r="H4" s="264"/>
      <c r="I4" s="264"/>
      <c r="J4" s="264"/>
      <c r="K4" s="264"/>
      <c r="L4" s="264"/>
      <c r="M4" s="264"/>
      <c r="N4" s="264"/>
      <c r="O4" s="264"/>
      <c r="P4" s="264"/>
      <c r="Q4" s="264"/>
      <c r="R4" s="264"/>
      <c r="S4" s="265"/>
      <c r="T4" s="1026"/>
    </row>
    <row r="5" spans="1:20" ht="16.5" thickBot="1">
      <c r="A5" s="1026"/>
      <c r="B5" s="1028" t="s">
        <v>818</v>
      </c>
      <c r="C5" s="1028"/>
      <c r="D5" s="1029" t="s">
        <v>819</v>
      </c>
      <c r="E5" s="1029"/>
      <c r="F5" s="1029"/>
      <c r="G5" s="1029"/>
      <c r="H5" s="1029"/>
      <c r="I5" s="1029"/>
      <c r="J5" s="266"/>
      <c r="K5" s="266"/>
      <c r="L5" s="266"/>
      <c r="M5" s="266"/>
      <c r="N5" s="266"/>
      <c r="O5" s="266"/>
      <c r="P5" s="266"/>
      <c r="Q5" s="266"/>
      <c r="R5" s="266"/>
      <c r="S5" s="267"/>
      <c r="T5" s="1026"/>
    </row>
    <row r="6" spans="1:20" ht="15.75" thickBot="1">
      <c r="A6" s="1026"/>
      <c r="B6" s="266"/>
      <c r="C6" s="266"/>
      <c r="D6" s="266"/>
      <c r="E6" s="266"/>
      <c r="F6" s="266"/>
      <c r="G6" s="266"/>
      <c r="H6" s="266"/>
      <c r="I6" s="266"/>
      <c r="J6" s="266"/>
      <c r="K6" s="266"/>
      <c r="L6" s="1028" t="s">
        <v>820</v>
      </c>
      <c r="M6" s="1028"/>
      <c r="N6" s="1029" t="s">
        <v>821</v>
      </c>
      <c r="O6" s="1029"/>
      <c r="P6" s="1029"/>
      <c r="Q6" s="266"/>
      <c r="R6" s="266"/>
      <c r="S6" s="267"/>
      <c r="T6" s="1026"/>
    </row>
    <row r="7" spans="1:20" ht="15.75" thickBot="1">
      <c r="A7" s="1026"/>
      <c r="B7" s="1028" t="s">
        <v>822</v>
      </c>
      <c r="C7" s="1028"/>
      <c r="D7" s="1029" t="s">
        <v>823</v>
      </c>
      <c r="E7" s="1029"/>
      <c r="F7" s="1029"/>
      <c r="G7" s="1029"/>
      <c r="H7" s="1029"/>
      <c r="I7" s="1029"/>
      <c r="J7" s="266"/>
      <c r="K7" s="266"/>
      <c r="L7" s="1028"/>
      <c r="M7" s="1028"/>
      <c r="N7" s="1029"/>
      <c r="O7" s="1029"/>
      <c r="P7" s="1029"/>
      <c r="Q7" s="266"/>
      <c r="R7" s="266"/>
      <c r="S7" s="267"/>
      <c r="T7" s="1026"/>
    </row>
    <row r="8" spans="1:20" ht="15.75" thickBot="1">
      <c r="A8" s="1026"/>
      <c r="B8" s="1028"/>
      <c r="C8" s="1028"/>
      <c r="D8" s="1029"/>
      <c r="E8" s="1029"/>
      <c r="F8" s="1029"/>
      <c r="G8" s="1029"/>
      <c r="H8" s="1029"/>
      <c r="I8" s="1029"/>
      <c r="J8" s="266"/>
      <c r="K8" s="266"/>
      <c r="L8" s="266"/>
      <c r="M8" s="266"/>
      <c r="N8" s="266"/>
      <c r="O8" s="266"/>
      <c r="P8" s="266"/>
      <c r="Q8" s="266"/>
      <c r="R8" s="266"/>
      <c r="S8" s="267"/>
      <c r="T8" s="1026"/>
    </row>
    <row r="9" spans="1:20" ht="15.75" thickBot="1">
      <c r="A9" s="1026"/>
      <c r="B9" s="266"/>
      <c r="C9" s="266"/>
      <c r="D9" s="266"/>
      <c r="E9" s="266"/>
      <c r="F9" s="266"/>
      <c r="G9" s="266"/>
      <c r="H9" s="266"/>
      <c r="I9" s="266"/>
      <c r="J9" s="266"/>
      <c r="K9" s="266"/>
      <c r="L9" s="1028" t="s">
        <v>824</v>
      </c>
      <c r="M9" s="1028"/>
      <c r="N9" s="1029" t="s">
        <v>825</v>
      </c>
      <c r="O9" s="1029"/>
      <c r="P9" s="1029"/>
      <c r="Q9" s="266"/>
      <c r="R9" s="266"/>
      <c r="S9" s="267"/>
      <c r="T9" s="1026"/>
    </row>
    <row r="10" spans="1:20" ht="15.75" thickBot="1">
      <c r="A10" s="1026"/>
      <c r="B10" s="1028" t="s">
        <v>826</v>
      </c>
      <c r="C10" s="1028"/>
      <c r="D10" s="1029" t="s">
        <v>827</v>
      </c>
      <c r="E10" s="1029"/>
      <c r="F10" s="1029"/>
      <c r="G10" s="1029"/>
      <c r="H10" s="1029"/>
      <c r="I10" s="1029"/>
      <c r="J10" s="266"/>
      <c r="K10" s="266"/>
      <c r="L10" s="1028"/>
      <c r="M10" s="1028"/>
      <c r="N10" s="1029"/>
      <c r="O10" s="1029"/>
      <c r="P10" s="1029"/>
      <c r="Q10" s="266"/>
      <c r="R10" s="266"/>
      <c r="S10" s="267"/>
      <c r="T10" s="1026"/>
    </row>
    <row r="11" spans="1:20" ht="15.75" thickBot="1">
      <c r="A11" s="1026"/>
      <c r="B11" s="1028"/>
      <c r="C11" s="1028"/>
      <c r="D11" s="1029"/>
      <c r="E11" s="1029"/>
      <c r="F11" s="1029"/>
      <c r="G11" s="1029"/>
      <c r="H11" s="1029"/>
      <c r="I11" s="1029"/>
      <c r="J11" s="266"/>
      <c r="K11" s="266"/>
      <c r="L11" s="266"/>
      <c r="M11" s="266"/>
      <c r="N11" s="266"/>
      <c r="O11" s="266"/>
      <c r="P11" s="266"/>
      <c r="Q11" s="266"/>
      <c r="R11" s="266"/>
      <c r="S11" s="267"/>
      <c r="T11" s="1026"/>
    </row>
    <row r="12" spans="1:20" ht="15.75" thickBot="1">
      <c r="A12" s="1026"/>
      <c r="B12" s="1028"/>
      <c r="C12" s="1028"/>
      <c r="D12" s="1029"/>
      <c r="E12" s="1029"/>
      <c r="F12" s="1029"/>
      <c r="G12" s="1029"/>
      <c r="H12" s="1029"/>
      <c r="I12" s="1029"/>
      <c r="J12" s="266"/>
      <c r="K12" s="266"/>
      <c r="L12" s="1030" t="s">
        <v>828</v>
      </c>
      <c r="M12" s="1030"/>
      <c r="N12" s="1030"/>
      <c r="O12" s="1030"/>
      <c r="P12" s="1030"/>
      <c r="Q12" s="266"/>
      <c r="R12" s="266"/>
      <c r="S12" s="267"/>
      <c r="T12" s="1026"/>
    </row>
    <row r="13" spans="1:20" ht="15.75" thickBot="1">
      <c r="A13" s="1026"/>
      <c r="B13" s="266"/>
      <c r="C13" s="266"/>
      <c r="D13" s="266"/>
      <c r="E13" s="266"/>
      <c r="F13" s="266"/>
      <c r="G13" s="266"/>
      <c r="H13" s="266"/>
      <c r="I13" s="266"/>
      <c r="J13" s="266"/>
      <c r="K13" s="266"/>
      <c r="L13" s="1030"/>
      <c r="M13" s="1030"/>
      <c r="N13" s="1030"/>
      <c r="O13" s="1030"/>
      <c r="P13" s="1030"/>
      <c r="Q13" s="266"/>
      <c r="R13" s="266"/>
      <c r="S13" s="267"/>
      <c r="T13" s="1026"/>
    </row>
    <row r="14" spans="1:20" ht="15.75" thickBot="1">
      <c r="A14" s="1026"/>
      <c r="B14" s="1028" t="s">
        <v>829</v>
      </c>
      <c r="C14" s="1028"/>
      <c r="D14" s="1029" t="s">
        <v>830</v>
      </c>
      <c r="E14" s="1029"/>
      <c r="F14" s="1029"/>
      <c r="G14" s="1029"/>
      <c r="H14" s="1029"/>
      <c r="I14" s="1029"/>
      <c r="J14" s="266"/>
      <c r="K14" s="266"/>
      <c r="L14" s="1030"/>
      <c r="M14" s="1030"/>
      <c r="N14" s="1030"/>
      <c r="O14" s="1030"/>
      <c r="P14" s="1030"/>
      <c r="Q14" s="266"/>
      <c r="R14" s="266"/>
      <c r="S14" s="267"/>
      <c r="T14" s="1026"/>
    </row>
    <row r="15" spans="1:20" ht="15.75" thickBot="1">
      <c r="A15" s="1026"/>
      <c r="B15" s="1028"/>
      <c r="C15" s="1028"/>
      <c r="D15" s="1029"/>
      <c r="E15" s="1029"/>
      <c r="F15" s="1029"/>
      <c r="G15" s="1029"/>
      <c r="H15" s="1029"/>
      <c r="I15" s="1029"/>
      <c r="J15" s="266"/>
      <c r="K15" s="266"/>
      <c r="L15" s="266"/>
      <c r="M15" s="266"/>
      <c r="N15" s="266"/>
      <c r="O15" s="266"/>
      <c r="P15" s="266"/>
      <c r="Q15" s="266"/>
      <c r="R15" s="266"/>
      <c r="S15" s="267"/>
      <c r="T15" s="1026"/>
    </row>
    <row r="16" spans="1:20" ht="16.5" thickBot="1">
      <c r="A16" s="1026"/>
      <c r="B16" s="1030" t="s">
        <v>828</v>
      </c>
      <c r="C16" s="1030"/>
      <c r="D16" s="1030"/>
      <c r="E16" s="1030"/>
      <c r="F16" s="1030"/>
      <c r="G16" s="1030"/>
      <c r="H16" s="1030"/>
      <c r="I16" s="1030"/>
      <c r="J16" s="1030"/>
      <c r="K16" s="1030"/>
      <c r="L16" s="1030"/>
      <c r="M16" s="1030"/>
      <c r="N16" s="1030"/>
      <c r="O16" s="1030"/>
      <c r="P16" s="1030"/>
      <c r="Q16" s="266"/>
      <c r="R16" s="266"/>
      <c r="S16" s="267"/>
      <c r="T16" s="1026"/>
    </row>
    <row r="17" spans="1:20" ht="15.75" thickBot="1">
      <c r="A17" s="1026"/>
      <c r="B17" s="1039" t="s">
        <v>67</v>
      </c>
      <c r="C17" s="1039"/>
      <c r="D17" s="1039"/>
      <c r="E17" s="1039"/>
      <c r="F17" s="1039"/>
      <c r="G17" s="1039" t="s">
        <v>68</v>
      </c>
      <c r="H17" s="1039"/>
      <c r="I17" s="1039"/>
      <c r="J17" s="1039"/>
      <c r="K17" s="1039"/>
      <c r="L17" s="1039"/>
      <c r="M17" s="1039"/>
      <c r="N17" s="1039"/>
      <c r="O17" s="1039" t="s">
        <v>69</v>
      </c>
      <c r="P17" s="1039"/>
      <c r="Q17" s="1039"/>
      <c r="R17" s="1039"/>
      <c r="S17" s="1040"/>
      <c r="T17" s="1026"/>
    </row>
    <row r="18" spans="1:20" ht="33.75" customHeight="1" thickBot="1">
      <c r="A18" s="1026"/>
      <c r="B18" s="271" t="s">
        <v>70</v>
      </c>
      <c r="C18" s="1031" t="s">
        <v>71</v>
      </c>
      <c r="D18" s="1031"/>
      <c r="E18" s="271" t="s">
        <v>72</v>
      </c>
      <c r="F18" s="271" t="s">
        <v>73</v>
      </c>
      <c r="G18" s="271" t="s">
        <v>74</v>
      </c>
      <c r="H18" s="271" t="s">
        <v>831</v>
      </c>
      <c r="I18" s="1031" t="s">
        <v>841</v>
      </c>
      <c r="J18" s="1031"/>
      <c r="K18" s="1031" t="s">
        <v>75</v>
      </c>
      <c r="L18" s="1031"/>
      <c r="M18" s="1031" t="s">
        <v>76</v>
      </c>
      <c r="N18" s="1031"/>
      <c r="O18" s="271" t="s">
        <v>77</v>
      </c>
      <c r="P18" s="1031" t="s">
        <v>78</v>
      </c>
      <c r="Q18" s="1031"/>
      <c r="R18" s="271" t="s">
        <v>79</v>
      </c>
      <c r="S18" s="272" t="s">
        <v>80</v>
      </c>
      <c r="T18" s="1026"/>
    </row>
    <row r="19" spans="1:20" ht="267.75" customHeight="1" thickBot="1">
      <c r="A19" s="1026"/>
      <c r="B19" s="268" t="s">
        <v>81</v>
      </c>
      <c r="C19" s="1033" t="s">
        <v>832</v>
      </c>
      <c r="D19" s="1033"/>
      <c r="E19" s="268" t="s">
        <v>833</v>
      </c>
      <c r="F19" s="268" t="s">
        <v>84</v>
      </c>
      <c r="G19" s="268" t="s">
        <v>834</v>
      </c>
      <c r="H19" s="268" t="s">
        <v>835</v>
      </c>
      <c r="I19" s="1033" t="s">
        <v>836</v>
      </c>
      <c r="J19" s="1033"/>
      <c r="K19" s="1033" t="s">
        <v>93</v>
      </c>
      <c r="L19" s="1033"/>
      <c r="M19" s="1033" t="s">
        <v>837</v>
      </c>
      <c r="N19" s="1033"/>
      <c r="O19" s="269" t="s">
        <v>838</v>
      </c>
      <c r="P19" s="1034" t="s">
        <v>839</v>
      </c>
      <c r="Q19" s="1034"/>
      <c r="R19" s="268" t="s">
        <v>840</v>
      </c>
      <c r="S19" s="270" t="s">
        <v>91</v>
      </c>
      <c r="T19" s="1026"/>
    </row>
    <row r="20" spans="1:20">
      <c r="A20" s="1026"/>
      <c r="B20" s="1027"/>
      <c r="C20" s="1027"/>
      <c r="D20" s="1027"/>
      <c r="E20" s="1027"/>
      <c r="F20" s="1027"/>
      <c r="G20" s="1027"/>
      <c r="H20" s="1027"/>
      <c r="I20" s="1027"/>
      <c r="J20" s="1027"/>
      <c r="K20" s="1027"/>
      <c r="L20" s="1027"/>
      <c r="M20" s="1027"/>
      <c r="N20" s="1027"/>
      <c r="O20" s="1027"/>
      <c r="P20" s="1027"/>
      <c r="Q20" s="1027"/>
      <c r="R20" s="1027"/>
      <c r="S20" s="1027"/>
      <c r="T20" s="1026"/>
    </row>
  </sheetData>
  <sheetProtection algorithmName="SHA-512" hashValue="Llyn8dAWiANGAh5OiLH/X+JPlODOCaHiItOEEyF4JUzK9YghewjrOZWRQ/+o/3cB/quSnUZSQ2WOTWBCRkKGAQ==" saltValue="7Mp8c5FMsftAjLw44gnsCw==" spinCount="100000" sheet="1" objects="1" scenarios="1" selectLockedCells="1" selectUnlockedCells="1"/>
  <mergeCells count="32">
    <mergeCell ref="B1:S1"/>
    <mergeCell ref="T1:T20"/>
    <mergeCell ref="A1:A20"/>
    <mergeCell ref="B20:S20"/>
    <mergeCell ref="C19:D19"/>
    <mergeCell ref="I19:J19"/>
    <mergeCell ref="K19:L19"/>
    <mergeCell ref="M19:N19"/>
    <mergeCell ref="P19:Q19"/>
    <mergeCell ref="B2:S3"/>
    <mergeCell ref="B16:P16"/>
    <mergeCell ref="B17:F17"/>
    <mergeCell ref="G17:N17"/>
    <mergeCell ref="O17:S17"/>
    <mergeCell ref="C18:D18"/>
    <mergeCell ref="I18:J18"/>
    <mergeCell ref="K18:L18"/>
    <mergeCell ref="M18:N18"/>
    <mergeCell ref="P18:Q18"/>
    <mergeCell ref="L9:M10"/>
    <mergeCell ref="N9:P10"/>
    <mergeCell ref="B10:C12"/>
    <mergeCell ref="D10:I12"/>
    <mergeCell ref="L12:P14"/>
    <mergeCell ref="B14:C15"/>
    <mergeCell ref="D14:I15"/>
    <mergeCell ref="B5:C5"/>
    <mergeCell ref="D5:I5"/>
    <mergeCell ref="L6:M7"/>
    <mergeCell ref="N6:P7"/>
    <mergeCell ref="B7:C8"/>
    <mergeCell ref="D7:I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C78B-FC0C-4D21-B947-50F483B84BED}">
  <sheetPr>
    <tabColor rgb="FFFF0000"/>
    <pageSetUpPr fitToPage="1"/>
  </sheetPr>
  <dimension ref="A1:DY163"/>
  <sheetViews>
    <sheetView showGridLines="0" zoomScale="70" zoomScaleNormal="70" workbookViewId="0">
      <selection activeCell="B6" sqref="B6:K6"/>
    </sheetView>
  </sheetViews>
  <sheetFormatPr baseColWidth="10" defaultRowHeight="66.75" customHeight="1"/>
  <cols>
    <col min="1" max="1" width="2.140625" style="415" customWidth="1"/>
    <col min="2" max="2" width="4.85546875" style="415" customWidth="1"/>
    <col min="3" max="3" width="8.28515625" style="415" customWidth="1"/>
    <col min="4" max="4" width="28.85546875" style="415" customWidth="1"/>
    <col min="5" max="5" width="40.28515625" style="415" customWidth="1"/>
    <col min="6" max="6" width="18.42578125" style="415" customWidth="1"/>
    <col min="7" max="7" width="17.140625" style="415" customWidth="1"/>
    <col min="8" max="8" width="37.5703125" style="415" customWidth="1"/>
    <col min="9" max="9" width="39.140625" style="415" customWidth="1"/>
    <col min="10" max="10" width="6.42578125" style="415" customWidth="1"/>
    <col min="11" max="11" width="35" style="415" customWidth="1"/>
    <col min="12" max="12" width="24" style="415" customWidth="1"/>
    <col min="13" max="13" width="55.140625" style="415" customWidth="1"/>
    <col min="14" max="14" width="23.28515625" style="415" customWidth="1"/>
    <col min="15" max="15" width="21.85546875" style="415" customWidth="1"/>
    <col min="16" max="16" width="1.5703125" style="415" customWidth="1"/>
    <col min="17" max="17" width="22.7109375" style="415" customWidth="1"/>
    <col min="18" max="18" width="10.140625" style="415" customWidth="1"/>
    <col min="19" max="19" width="20.85546875" style="415" customWidth="1"/>
    <col min="20" max="20" width="22" style="415" customWidth="1"/>
    <col min="21" max="21" width="13.5703125" style="415" customWidth="1"/>
    <col min="22" max="22" width="26.140625" style="415" customWidth="1"/>
    <col min="23" max="23" width="1.5703125" style="415" customWidth="1"/>
    <col min="24" max="24" width="49.7109375" style="415" customWidth="1"/>
    <col min="25" max="25" width="20" style="415" customWidth="1"/>
    <col min="26" max="26" width="18" style="415" customWidth="1"/>
    <col min="27" max="36" width="11" style="415" customWidth="1"/>
    <col min="37" max="37" width="15.5703125" style="415" customWidth="1"/>
    <col min="38" max="39" width="19.28515625" style="415" customWidth="1"/>
    <col min="40" max="45" width="18.85546875" style="415" customWidth="1"/>
    <col min="46" max="46" width="34" style="415" customWidth="1"/>
    <col min="47" max="47" width="17.42578125" style="415" customWidth="1"/>
    <col min="48" max="48" width="29.7109375" style="415" customWidth="1"/>
    <col min="49" max="49" width="25.42578125" style="415" customWidth="1"/>
    <col min="50" max="50" width="27.7109375" style="415" customWidth="1"/>
    <col min="51" max="51" width="3.5703125" style="415" customWidth="1"/>
    <col min="52" max="55" width="16.5703125" style="415" customWidth="1"/>
    <col min="56" max="56" width="21.140625" style="415" customWidth="1"/>
    <col min="57" max="57" width="19.7109375" style="415" customWidth="1"/>
    <col min="58" max="58" width="1.7109375" style="415" customWidth="1"/>
    <col min="59" max="59" width="1.140625" style="415" customWidth="1"/>
    <col min="60" max="60" width="6.7109375" style="418" customWidth="1"/>
    <col min="61" max="65" width="16" style="415" customWidth="1"/>
    <col min="66" max="66" width="1.42578125" style="415" customWidth="1"/>
    <col min="67" max="67" width="48.7109375" style="415" customWidth="1"/>
    <col min="68" max="72" width="20" style="415" customWidth="1"/>
    <col min="73" max="73" width="1.42578125" style="415" customWidth="1"/>
    <col min="74" max="74" width="62.5703125" style="415" customWidth="1"/>
    <col min="75" max="75" width="34.7109375" style="415" customWidth="1"/>
    <col min="76" max="76" width="28.42578125" style="415" customWidth="1"/>
    <col min="77" max="77" width="1.42578125" style="415" customWidth="1"/>
    <col min="78" max="97" width="9" style="415" customWidth="1"/>
    <col min="98" max="98" width="21.85546875" style="415" customWidth="1"/>
    <col min="99" max="99" width="1.42578125" style="415" customWidth="1"/>
    <col min="100" max="123" width="8.42578125" style="415" customWidth="1"/>
    <col min="124" max="124" width="22.5703125" style="415" customWidth="1"/>
    <col min="125" max="125" width="1.5703125" style="415" customWidth="1"/>
    <col min="126" max="126" width="25.28515625" style="415" customWidth="1"/>
    <col min="127" max="127" width="31.5703125" style="415" customWidth="1"/>
    <col min="128" max="128" width="31.140625" style="415" customWidth="1"/>
    <col min="129" max="129" width="33.42578125" style="415" customWidth="1"/>
    <col min="130" max="16384" width="11.42578125" style="415"/>
  </cols>
  <sheetData>
    <row r="1" spans="1:129" s="391" customFormat="1" ht="12" customHeight="1" thickBot="1">
      <c r="C1" s="392"/>
      <c r="N1" s="393"/>
      <c r="O1" s="393"/>
      <c r="BH1" s="394"/>
    </row>
    <row r="2" spans="1:129" s="396" customFormat="1" ht="45.75" customHeight="1" thickTop="1" thickBot="1">
      <c r="A2" s="391"/>
      <c r="B2" s="1541"/>
      <c r="C2" s="1542"/>
      <c r="D2" s="1542"/>
      <c r="E2" s="1547">
        <v>2024</v>
      </c>
      <c r="F2" s="1550" t="s">
        <v>909</v>
      </c>
      <c r="G2" s="1551"/>
      <c r="H2" s="1551"/>
      <c r="I2" s="1551"/>
      <c r="J2" s="1551"/>
      <c r="K2" s="1551"/>
      <c r="L2" s="1551"/>
      <c r="M2" s="1552"/>
      <c r="N2" s="1559" t="s">
        <v>910</v>
      </c>
      <c r="O2" s="1559"/>
      <c r="P2" s="1560" t="s">
        <v>911</v>
      </c>
      <c r="Q2" s="1560"/>
      <c r="R2" s="1560"/>
      <c r="S2" s="1561"/>
      <c r="T2" s="391"/>
      <c r="U2" s="391"/>
      <c r="V2" s="391"/>
      <c r="W2" s="391"/>
      <c r="X2" s="395"/>
      <c r="Y2" s="395"/>
      <c r="Z2" s="395"/>
      <c r="AA2" s="395"/>
      <c r="AB2" s="395"/>
    </row>
    <row r="3" spans="1:129" s="396" customFormat="1" ht="45.75" customHeight="1">
      <c r="A3" s="391"/>
      <c r="B3" s="1543"/>
      <c r="C3" s="1544"/>
      <c r="D3" s="1544"/>
      <c r="E3" s="1548"/>
      <c r="F3" s="1553"/>
      <c r="G3" s="1554"/>
      <c r="H3" s="1554"/>
      <c r="I3" s="1554"/>
      <c r="J3" s="1554"/>
      <c r="K3" s="1554"/>
      <c r="L3" s="1554"/>
      <c r="M3" s="1555"/>
      <c r="N3" s="1562" t="s">
        <v>912</v>
      </c>
      <c r="O3" s="1562"/>
      <c r="P3" s="1563" t="s">
        <v>913</v>
      </c>
      <c r="Q3" s="1563"/>
      <c r="R3" s="1563"/>
      <c r="S3" s="1564"/>
      <c r="T3" s="391"/>
      <c r="U3" s="1503" t="s">
        <v>914</v>
      </c>
      <c r="V3" s="1504"/>
      <c r="W3" s="1505" t="s">
        <v>915</v>
      </c>
      <c r="X3" s="1506"/>
      <c r="Y3" s="1506"/>
      <c r="Z3" s="1507"/>
      <c r="AA3" s="1508"/>
      <c r="AB3" s="1509"/>
      <c r="AC3" s="1510"/>
    </row>
    <row r="4" spans="1:129" s="396" customFormat="1" ht="45.75" customHeight="1" thickBot="1">
      <c r="A4" s="397"/>
      <c r="B4" s="1545"/>
      <c r="C4" s="1546"/>
      <c r="D4" s="1546"/>
      <c r="E4" s="1549"/>
      <c r="F4" s="1556"/>
      <c r="G4" s="1557"/>
      <c r="H4" s="1557"/>
      <c r="I4" s="1557"/>
      <c r="J4" s="1557"/>
      <c r="K4" s="1557"/>
      <c r="L4" s="1557"/>
      <c r="M4" s="1558"/>
      <c r="N4" s="1517" t="s">
        <v>916</v>
      </c>
      <c r="O4" s="1517"/>
      <c r="P4" s="1518">
        <v>45016</v>
      </c>
      <c r="Q4" s="1519"/>
      <c r="R4" s="1519"/>
      <c r="S4" s="1520"/>
      <c r="T4" s="398"/>
      <c r="U4" s="1521" t="s">
        <v>917</v>
      </c>
      <c r="V4" s="1522"/>
      <c r="W4" s="1523" t="s">
        <v>918</v>
      </c>
      <c r="X4" s="1524"/>
      <c r="Y4" s="1524"/>
      <c r="Z4" s="1525"/>
      <c r="AA4" s="1511"/>
      <c r="AB4" s="1512"/>
      <c r="AC4" s="1513"/>
    </row>
    <row r="5" spans="1:129" s="391" customFormat="1" ht="12" customHeight="1" thickTop="1" thickBot="1">
      <c r="A5" s="397"/>
      <c r="C5" s="288"/>
      <c r="D5" s="289"/>
      <c r="E5" s="289"/>
      <c r="F5" s="289"/>
      <c r="G5" s="290"/>
      <c r="H5" s="289"/>
      <c r="I5" s="289"/>
      <c r="J5" s="289"/>
      <c r="K5" s="289"/>
      <c r="L5" s="289"/>
      <c r="M5" s="289"/>
      <c r="N5" s="290"/>
      <c r="O5" s="290"/>
      <c r="P5" s="289"/>
      <c r="Q5" s="289"/>
      <c r="R5" s="289"/>
      <c r="S5" s="289"/>
      <c r="U5" s="1526" t="s">
        <v>919</v>
      </c>
      <c r="V5" s="1527"/>
      <c r="W5" s="1532" t="s">
        <v>920</v>
      </c>
      <c r="X5" s="1533"/>
      <c r="Y5" s="1533"/>
      <c r="Z5" s="1534"/>
      <c r="AA5" s="1511"/>
      <c r="AB5" s="1512"/>
      <c r="AC5" s="1513"/>
      <c r="BH5" s="394"/>
    </row>
    <row r="6" spans="1:129" s="391" customFormat="1" ht="25.5" customHeight="1" thickTop="1">
      <c r="B6" s="1488" t="s">
        <v>921</v>
      </c>
      <c r="C6" s="1489"/>
      <c r="D6" s="1489"/>
      <c r="E6" s="1489"/>
      <c r="F6" s="1489"/>
      <c r="G6" s="1489"/>
      <c r="H6" s="1489"/>
      <c r="I6" s="1489"/>
      <c r="J6" s="1489"/>
      <c r="K6" s="1490"/>
      <c r="L6" s="1491" t="s">
        <v>922</v>
      </c>
      <c r="M6" s="1492"/>
      <c r="N6" s="1492"/>
      <c r="O6" s="1492"/>
      <c r="P6" s="1492"/>
      <c r="Q6" s="1492"/>
      <c r="R6" s="1492"/>
      <c r="S6" s="1492"/>
      <c r="T6" s="399"/>
      <c r="U6" s="1528"/>
      <c r="V6" s="1529"/>
      <c r="W6" s="1535"/>
      <c r="X6" s="1536"/>
      <c r="Y6" s="1536"/>
      <c r="Z6" s="1537"/>
      <c r="AA6" s="1511"/>
      <c r="AB6" s="1512"/>
      <c r="AC6" s="1513"/>
      <c r="BH6" s="394"/>
    </row>
    <row r="7" spans="1:129" s="391" customFormat="1" ht="25.5" customHeight="1" thickBot="1">
      <c r="B7" s="1493" t="s">
        <v>923</v>
      </c>
      <c r="C7" s="1494"/>
      <c r="D7" s="1494"/>
      <c r="E7" s="1494"/>
      <c r="F7" s="1494"/>
      <c r="G7" s="1494"/>
      <c r="H7" s="1494"/>
      <c r="I7" s="1494"/>
      <c r="J7" s="1494"/>
      <c r="K7" s="1495"/>
      <c r="L7" s="1496" t="s">
        <v>924</v>
      </c>
      <c r="M7" s="1496"/>
      <c r="N7" s="1496"/>
      <c r="O7" s="1496"/>
      <c r="P7" s="1496"/>
      <c r="Q7" s="1496"/>
      <c r="R7" s="1496"/>
      <c r="S7" s="1496"/>
      <c r="T7" s="399"/>
      <c r="U7" s="1530"/>
      <c r="V7" s="1531"/>
      <c r="W7" s="1538"/>
      <c r="X7" s="1539"/>
      <c r="Y7" s="1539"/>
      <c r="Z7" s="1540"/>
      <c r="AA7" s="1514"/>
      <c r="AB7" s="1515"/>
      <c r="AC7" s="1516"/>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2"/>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row>
    <row r="8" spans="1:129" s="391" customFormat="1" ht="25.5" customHeight="1">
      <c r="B8" s="1497" t="s">
        <v>925</v>
      </c>
      <c r="C8" s="1498"/>
      <c r="D8" s="1498"/>
      <c r="E8" s="1498"/>
      <c r="F8" s="1498"/>
      <c r="G8" s="1498"/>
      <c r="H8" s="1498"/>
      <c r="I8" s="1498"/>
      <c r="J8" s="1498"/>
      <c r="K8" s="1499"/>
      <c r="L8" s="1500" t="s">
        <v>926</v>
      </c>
      <c r="M8" s="1501"/>
      <c r="N8" s="1501"/>
      <c r="O8" s="1501"/>
      <c r="P8" s="1501"/>
      <c r="Q8" s="1501"/>
      <c r="R8" s="1501"/>
      <c r="S8" s="1502"/>
      <c r="X8" s="400"/>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2"/>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row>
    <row r="9" spans="1:129" s="391" customFormat="1" ht="25.5" customHeight="1" thickBot="1">
      <c r="B9" s="1479" t="s">
        <v>927</v>
      </c>
      <c r="C9" s="1480"/>
      <c r="D9" s="1480"/>
      <c r="E9" s="1480"/>
      <c r="F9" s="1480"/>
      <c r="G9" s="1480"/>
      <c r="H9" s="1480"/>
      <c r="I9" s="1480"/>
      <c r="J9" s="1480"/>
      <c r="K9" s="1481"/>
      <c r="L9" s="1482" t="s">
        <v>928</v>
      </c>
      <c r="M9" s="1482"/>
      <c r="N9" s="1482"/>
      <c r="O9" s="1482"/>
      <c r="P9" s="1482"/>
      <c r="Q9" s="1482"/>
      <c r="R9" s="1482"/>
      <c r="S9" s="1482"/>
      <c r="T9" s="293"/>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2"/>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row>
    <row r="10" spans="1:129" s="397" customFormat="1" ht="12" customHeight="1" thickTop="1" thickBot="1">
      <c r="C10" s="1483"/>
      <c r="D10" s="1483"/>
      <c r="E10" s="1483"/>
      <c r="F10" s="1483"/>
      <c r="G10" s="1483"/>
      <c r="H10" s="1483"/>
      <c r="I10" s="1483"/>
      <c r="J10" s="1483"/>
      <c r="K10" s="1483"/>
      <c r="L10" s="1484"/>
      <c r="M10" s="1484"/>
      <c r="N10" s="1484"/>
      <c r="O10" s="1484"/>
      <c r="P10" s="1484"/>
      <c r="Q10" s="1484"/>
      <c r="R10" s="1484"/>
      <c r="S10" s="1484"/>
      <c r="T10" s="294"/>
      <c r="U10" s="294"/>
      <c r="V10" s="294"/>
      <c r="W10" s="294"/>
      <c r="X10" s="294"/>
      <c r="Y10" s="294"/>
      <c r="Z10" s="294"/>
      <c r="AA10" s="294"/>
      <c r="AB10" s="294"/>
      <c r="AC10" s="294"/>
      <c r="AD10" s="294"/>
      <c r="AE10" s="294"/>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6"/>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row>
    <row r="11" spans="1:129" s="397" customFormat="1" ht="24" customHeight="1" thickBot="1">
      <c r="B11" s="1485" t="s">
        <v>929</v>
      </c>
      <c r="C11" s="1486"/>
      <c r="D11" s="1486"/>
      <c r="E11" s="1486"/>
      <c r="F11" s="1486"/>
      <c r="G11" s="1486"/>
      <c r="H11" s="1486"/>
      <c r="I11" s="1486"/>
      <c r="J11" s="1486"/>
      <c r="K11" s="1486"/>
      <c r="L11" s="1486"/>
      <c r="M11" s="1486"/>
      <c r="N11" s="1486"/>
      <c r="O11" s="1486"/>
      <c r="P11" s="1486"/>
      <c r="Q11" s="1486"/>
      <c r="R11" s="1486"/>
      <c r="S11" s="1486"/>
      <c r="T11" s="1486"/>
      <c r="U11" s="1486"/>
      <c r="V11" s="1487"/>
      <c r="W11" s="295"/>
      <c r="X11" s="1485" t="s">
        <v>930</v>
      </c>
      <c r="Y11" s="1486"/>
      <c r="Z11" s="1486"/>
      <c r="AA11" s="1486"/>
      <c r="AB11" s="1486"/>
      <c r="AC11" s="1486"/>
      <c r="AD11" s="1486"/>
      <c r="AE11" s="1486"/>
      <c r="AF11" s="1486"/>
      <c r="AG11" s="1486"/>
      <c r="AH11" s="1486"/>
      <c r="AI11" s="1486"/>
      <c r="AJ11" s="1486"/>
      <c r="AK11" s="1486"/>
      <c r="AL11" s="1486"/>
      <c r="AM11" s="1486"/>
      <c r="AN11" s="1486"/>
      <c r="AO11" s="1486"/>
      <c r="AP11" s="1486"/>
      <c r="AQ11" s="1486"/>
      <c r="AR11" s="1486"/>
      <c r="AS11" s="1486"/>
      <c r="AT11" s="1486"/>
      <c r="AU11" s="1486"/>
      <c r="AV11" s="1486"/>
      <c r="AW11" s="1486"/>
      <c r="AX11" s="1487"/>
      <c r="AY11" s="295"/>
      <c r="AZ11" s="1485" t="s">
        <v>931</v>
      </c>
      <c r="BA11" s="1486"/>
      <c r="BB11" s="1486"/>
      <c r="BC11" s="1486"/>
      <c r="BD11" s="1486"/>
      <c r="BE11" s="1486"/>
      <c r="BF11" s="1486"/>
      <c r="BG11" s="1486"/>
      <c r="BH11" s="1486"/>
      <c r="BI11" s="1486"/>
      <c r="BJ11" s="1486"/>
      <c r="BK11" s="1486"/>
      <c r="BL11" s="1486"/>
      <c r="BM11" s="1486"/>
      <c r="BN11" s="1486"/>
      <c r="BO11" s="1486"/>
      <c r="BP11" s="1486"/>
      <c r="BQ11" s="1486"/>
      <c r="BR11" s="1486"/>
      <c r="BS11" s="1486"/>
      <c r="BT11" s="1486"/>
      <c r="BU11" s="1486"/>
      <c r="BV11" s="1486"/>
      <c r="BW11" s="1486"/>
      <c r="BX11" s="1487"/>
      <c r="BY11" s="295"/>
      <c r="BZ11" s="1416" t="s">
        <v>932</v>
      </c>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8"/>
    </row>
    <row r="12" spans="1:129" s="401" customFormat="1" ht="28.5" customHeight="1" thickBot="1">
      <c r="B12" s="1419" t="s">
        <v>933</v>
      </c>
      <c r="C12" s="1420"/>
      <c r="D12" s="1420"/>
      <c r="E12" s="1420"/>
      <c r="F12" s="1420"/>
      <c r="G12" s="1420"/>
      <c r="H12" s="1420"/>
      <c r="I12" s="1420"/>
      <c r="J12" s="1420"/>
      <c r="K12" s="1420"/>
      <c r="L12" s="1420"/>
      <c r="M12" s="1420"/>
      <c r="N12" s="1420"/>
      <c r="O12" s="1421"/>
      <c r="P12" s="1422"/>
      <c r="Q12" s="1423" t="s">
        <v>934</v>
      </c>
      <c r="R12" s="1424"/>
      <c r="S12" s="1424"/>
      <c r="T12" s="1424"/>
      <c r="U12" s="1424"/>
      <c r="V12" s="1425"/>
      <c r="W12" s="297"/>
      <c r="X12" s="1423" t="s">
        <v>935</v>
      </c>
      <c r="Y12" s="1424"/>
      <c r="Z12" s="1424"/>
      <c r="AA12" s="1424"/>
      <c r="AB12" s="1424"/>
      <c r="AC12" s="1424"/>
      <c r="AD12" s="1424"/>
      <c r="AE12" s="1424"/>
      <c r="AF12" s="1424"/>
      <c r="AG12" s="1424"/>
      <c r="AH12" s="1424"/>
      <c r="AI12" s="1424"/>
      <c r="AJ12" s="1424"/>
      <c r="AK12" s="1424"/>
      <c r="AL12" s="1424"/>
      <c r="AM12" s="1424"/>
      <c r="AN12" s="1424"/>
      <c r="AO12" s="1424"/>
      <c r="AP12" s="1424"/>
      <c r="AQ12" s="1424"/>
      <c r="AR12" s="1424"/>
      <c r="AS12" s="1424"/>
      <c r="AT12" s="1424"/>
      <c r="AU12" s="1424"/>
      <c r="AV12" s="1424"/>
      <c r="AW12" s="1424"/>
      <c r="AX12" s="1425"/>
      <c r="AY12" s="402">
        <f>+(IF(AND($AZ20&gt;0,$AZ20&lt;=0.2),0.2,(IF(AND($AZ20&gt;0.2,$AZ20&lt;=0.4),0.4,(IF(AND($AZ20&gt;0.4,$AZ20&lt;=0.6),0.6,(IF(AND($AZ20&gt;0.6,$AZ20&lt;=0.8),0.8,(IF($AZ20&gt;0.8,1,""))))))))))</f>
        <v>0.2</v>
      </c>
      <c r="AZ12" s="1423" t="s">
        <v>936</v>
      </c>
      <c r="BA12" s="1424"/>
      <c r="BB12" s="1424"/>
      <c r="BC12" s="1424"/>
      <c r="BD12" s="1424"/>
      <c r="BE12" s="1424"/>
      <c r="BF12" s="1424"/>
      <c r="BG12" s="1424"/>
      <c r="BH12" s="1424"/>
      <c r="BI12" s="1424"/>
      <c r="BJ12" s="1424"/>
      <c r="BK12" s="1424"/>
      <c r="BL12" s="1424"/>
      <c r="BM12" s="1425"/>
      <c r="BN12" s="1422"/>
      <c r="BO12" s="1426" t="s">
        <v>937</v>
      </c>
      <c r="BP12" s="1427"/>
      <c r="BQ12" s="1427"/>
      <c r="BR12" s="1427"/>
      <c r="BS12" s="1427"/>
      <c r="BT12" s="1427"/>
      <c r="BU12" s="1427"/>
      <c r="BV12" s="1427"/>
      <c r="BW12" s="1427"/>
      <c r="BX12" s="1428"/>
      <c r="BY12" s="1381"/>
      <c r="BZ12" s="1435" t="s">
        <v>938</v>
      </c>
      <c r="CA12" s="1436"/>
      <c r="CB12" s="1436"/>
      <c r="CC12" s="1436"/>
      <c r="CD12" s="1436"/>
      <c r="CE12" s="1436"/>
      <c r="CF12" s="1436"/>
      <c r="CG12" s="1436"/>
      <c r="CH12" s="1436"/>
      <c r="CI12" s="1436"/>
      <c r="CJ12" s="1436"/>
      <c r="CK12" s="1436"/>
      <c r="CL12" s="1436"/>
      <c r="CM12" s="1436"/>
      <c r="CN12" s="1436"/>
      <c r="CO12" s="1436"/>
      <c r="CP12" s="1436"/>
      <c r="CQ12" s="1436"/>
      <c r="CR12" s="1436"/>
      <c r="CS12" s="1436"/>
      <c r="CT12" s="1436"/>
      <c r="CU12" s="1436"/>
      <c r="CV12" s="1436"/>
      <c r="CW12" s="1436"/>
      <c r="CX12" s="1436"/>
      <c r="CY12" s="1436"/>
      <c r="CZ12" s="1436"/>
      <c r="DA12" s="1436"/>
      <c r="DB12" s="1436"/>
      <c r="DC12" s="1436"/>
      <c r="DD12" s="1436"/>
      <c r="DE12" s="1436"/>
      <c r="DF12" s="1436"/>
      <c r="DG12" s="1436"/>
      <c r="DH12" s="1436"/>
      <c r="DI12" s="1436"/>
      <c r="DJ12" s="1436"/>
      <c r="DK12" s="1436"/>
      <c r="DL12" s="1436"/>
      <c r="DM12" s="1436"/>
      <c r="DN12" s="1436"/>
      <c r="DO12" s="1436"/>
      <c r="DP12" s="1436"/>
      <c r="DQ12" s="1436"/>
      <c r="DR12" s="1436"/>
      <c r="DS12" s="1436"/>
      <c r="DT12" s="1437"/>
      <c r="DU12" s="1381"/>
      <c r="DV12" s="1382" t="s">
        <v>939</v>
      </c>
      <c r="DW12" s="1383"/>
      <c r="DX12" s="1383"/>
      <c r="DY12" s="1384"/>
    </row>
    <row r="13" spans="1:129" s="391" customFormat="1" ht="28.5" customHeight="1" thickBot="1">
      <c r="B13" s="1395" t="s">
        <v>940</v>
      </c>
      <c r="C13" s="1396"/>
      <c r="D13" s="1396"/>
      <c r="E13" s="1396"/>
      <c r="F13" s="1396"/>
      <c r="G13" s="1396"/>
      <c r="H13" s="1396"/>
      <c r="I13" s="1396"/>
      <c r="J13" s="1396"/>
      <c r="K13" s="1396"/>
      <c r="L13" s="1396"/>
      <c r="M13" s="1396"/>
      <c r="N13" s="1396"/>
      <c r="O13" s="1397"/>
      <c r="P13" s="1381"/>
      <c r="Q13" s="1398" t="s">
        <v>941</v>
      </c>
      <c r="R13" s="1399"/>
      <c r="S13" s="1399"/>
      <c r="T13" s="1399"/>
      <c r="U13" s="1399"/>
      <c r="V13" s="1400"/>
      <c r="W13" s="297"/>
      <c r="X13" s="1401" t="s">
        <v>942</v>
      </c>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2"/>
      <c r="AV13" s="1402"/>
      <c r="AW13" s="1402"/>
      <c r="AX13" s="1403"/>
      <c r="AY13" s="402"/>
      <c r="AZ13" s="1404" t="s">
        <v>943</v>
      </c>
      <c r="BA13" s="1405"/>
      <c r="BB13" s="1405"/>
      <c r="BC13" s="1405"/>
      <c r="BD13" s="1405"/>
      <c r="BE13" s="1405"/>
      <c r="BF13" s="1405"/>
      <c r="BG13" s="1405"/>
      <c r="BH13" s="1405"/>
      <c r="BI13" s="1405"/>
      <c r="BJ13" s="1405"/>
      <c r="BK13" s="1405"/>
      <c r="BL13" s="1405"/>
      <c r="BM13" s="1406"/>
      <c r="BN13" s="1381"/>
      <c r="BO13" s="1429"/>
      <c r="BP13" s="1430"/>
      <c r="BQ13" s="1430"/>
      <c r="BR13" s="1430"/>
      <c r="BS13" s="1430"/>
      <c r="BT13" s="1430"/>
      <c r="BU13" s="1430"/>
      <c r="BV13" s="1430"/>
      <c r="BW13" s="1430"/>
      <c r="BX13" s="1431"/>
      <c r="BY13" s="1381"/>
      <c r="BZ13" s="1407" t="s">
        <v>944</v>
      </c>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9"/>
      <c r="DU13" s="1381"/>
      <c r="DV13" s="1382"/>
      <c r="DW13" s="1383"/>
      <c r="DX13" s="1383"/>
      <c r="DY13" s="1384"/>
    </row>
    <row r="14" spans="1:129" s="391" customFormat="1" ht="27.75" customHeight="1" thickBot="1">
      <c r="B14" s="1410" t="s">
        <v>945</v>
      </c>
      <c r="C14" s="1413" t="s">
        <v>946</v>
      </c>
      <c r="D14" s="1250" t="s">
        <v>947</v>
      </c>
      <c r="E14" s="1250" t="s">
        <v>948</v>
      </c>
      <c r="F14" s="1250" t="s">
        <v>949</v>
      </c>
      <c r="G14" s="1253" t="s">
        <v>950</v>
      </c>
      <c r="H14" s="1256" t="s">
        <v>951</v>
      </c>
      <c r="I14" s="1259" t="s">
        <v>952</v>
      </c>
      <c r="J14" s="1262" t="s">
        <v>953</v>
      </c>
      <c r="K14" s="1263"/>
      <c r="L14" s="1471" t="s">
        <v>954</v>
      </c>
      <c r="M14" s="1147" t="s">
        <v>955</v>
      </c>
      <c r="N14" s="1473" t="s">
        <v>956</v>
      </c>
      <c r="O14" s="1476" t="s">
        <v>957</v>
      </c>
      <c r="P14" s="1381"/>
      <c r="Q14" s="1311" t="s">
        <v>958</v>
      </c>
      <c r="R14" s="1312"/>
      <c r="S14" s="1312"/>
      <c r="T14" s="1312"/>
      <c r="U14" s="1312"/>
      <c r="V14" s="1313"/>
      <c r="W14" s="297"/>
      <c r="X14" s="1317" t="s">
        <v>959</v>
      </c>
      <c r="Y14" s="1318"/>
      <c r="Z14" s="1318"/>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c r="AW14" s="1318"/>
      <c r="AX14" s="1319"/>
      <c r="AY14" s="402"/>
      <c r="AZ14" s="1438" t="s">
        <v>960</v>
      </c>
      <c r="BA14" s="1439"/>
      <c r="BB14" s="1439"/>
      <c r="BC14" s="1439"/>
      <c r="BD14" s="1439"/>
      <c r="BE14" s="1439"/>
      <c r="BF14" s="1439"/>
      <c r="BG14" s="1439"/>
      <c r="BH14" s="1439"/>
      <c r="BI14" s="1439"/>
      <c r="BJ14" s="1439"/>
      <c r="BK14" s="1439"/>
      <c r="BL14" s="1439"/>
      <c r="BM14" s="1440"/>
      <c r="BN14" s="1381"/>
      <c r="BO14" s="1432"/>
      <c r="BP14" s="1433"/>
      <c r="BQ14" s="1433"/>
      <c r="BR14" s="1433"/>
      <c r="BS14" s="1433"/>
      <c r="BT14" s="1433"/>
      <c r="BU14" s="1433"/>
      <c r="BV14" s="1433"/>
      <c r="BW14" s="1433"/>
      <c r="BX14" s="1434"/>
      <c r="BY14" s="1381"/>
      <c r="BZ14" s="1441" t="s">
        <v>961</v>
      </c>
      <c r="CA14" s="1442"/>
      <c r="CB14" s="1442"/>
      <c r="CC14" s="1442"/>
      <c r="CD14" s="1442"/>
      <c r="CE14" s="1442"/>
      <c r="CF14" s="1442"/>
      <c r="CG14" s="1442"/>
      <c r="CH14" s="1442"/>
      <c r="CI14" s="1442"/>
      <c r="CJ14" s="1442"/>
      <c r="CK14" s="1442"/>
      <c r="CL14" s="1442"/>
      <c r="CM14" s="1442"/>
      <c r="CN14" s="1442"/>
      <c r="CO14" s="1442"/>
      <c r="CP14" s="1442"/>
      <c r="CQ14" s="1442"/>
      <c r="CR14" s="1442"/>
      <c r="CS14" s="1442"/>
      <c r="CT14" s="1443"/>
      <c r="CU14" s="1447"/>
      <c r="CV14" s="1448" t="s">
        <v>962</v>
      </c>
      <c r="CW14" s="1449"/>
      <c r="CX14" s="1449"/>
      <c r="CY14" s="1449"/>
      <c r="CZ14" s="1449"/>
      <c r="DA14" s="1449"/>
      <c r="DB14" s="1449"/>
      <c r="DC14" s="1449"/>
      <c r="DD14" s="1449"/>
      <c r="DE14" s="1449"/>
      <c r="DF14" s="1449"/>
      <c r="DG14" s="1449"/>
      <c r="DH14" s="1449"/>
      <c r="DI14" s="1449"/>
      <c r="DJ14" s="1449"/>
      <c r="DK14" s="1449"/>
      <c r="DL14" s="1449"/>
      <c r="DM14" s="1449"/>
      <c r="DN14" s="1449"/>
      <c r="DO14" s="1449"/>
      <c r="DP14" s="1449"/>
      <c r="DQ14" s="1449"/>
      <c r="DR14" s="1449"/>
      <c r="DS14" s="1449"/>
      <c r="DT14" s="1450"/>
      <c r="DU14" s="1381"/>
      <c r="DV14" s="1382"/>
      <c r="DW14" s="1383"/>
      <c r="DX14" s="1383"/>
      <c r="DY14" s="1384"/>
    </row>
    <row r="15" spans="1:129" s="391" customFormat="1" ht="27.75" customHeight="1" thickBot="1">
      <c r="B15" s="1411"/>
      <c r="C15" s="1414"/>
      <c r="D15" s="1251"/>
      <c r="E15" s="1251"/>
      <c r="F15" s="1251"/>
      <c r="G15" s="1254"/>
      <c r="H15" s="1257"/>
      <c r="I15" s="1260"/>
      <c r="J15" s="1264"/>
      <c r="K15" s="1265"/>
      <c r="L15" s="1472"/>
      <c r="M15" s="1148"/>
      <c r="N15" s="1474"/>
      <c r="O15" s="1477"/>
      <c r="P15" s="1381"/>
      <c r="Q15" s="1314"/>
      <c r="R15" s="1315"/>
      <c r="S15" s="1315"/>
      <c r="T15" s="1315"/>
      <c r="U15" s="1315"/>
      <c r="V15" s="1316"/>
      <c r="W15" s="297"/>
      <c r="X15" s="1454" t="s">
        <v>963</v>
      </c>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6"/>
      <c r="AY15" s="402"/>
      <c r="AZ15" s="1457" t="s">
        <v>964</v>
      </c>
      <c r="BA15" s="1458"/>
      <c r="BB15" s="1461" t="s">
        <v>965</v>
      </c>
      <c r="BC15" s="1458"/>
      <c r="BD15" s="1463" t="s">
        <v>966</v>
      </c>
      <c r="BE15" s="1464" t="s">
        <v>967</v>
      </c>
      <c r="BF15" s="298"/>
      <c r="BG15" s="298"/>
      <c r="BH15" s="299"/>
      <c r="BI15" s="1420" t="s">
        <v>968</v>
      </c>
      <c r="BJ15" s="1420"/>
      <c r="BK15" s="1420"/>
      <c r="BL15" s="1420"/>
      <c r="BM15" s="1421"/>
      <c r="BN15" s="1381"/>
      <c r="BO15" s="1352" t="s">
        <v>969</v>
      </c>
      <c r="BP15" s="1353"/>
      <c r="BQ15" s="1353"/>
      <c r="BR15" s="1353"/>
      <c r="BS15" s="1353"/>
      <c r="BT15" s="1353"/>
      <c r="BU15" s="1353"/>
      <c r="BV15" s="1353"/>
      <c r="BW15" s="1353"/>
      <c r="BX15" s="1354"/>
      <c r="BY15" s="1381"/>
      <c r="BZ15" s="1444"/>
      <c r="CA15" s="1445"/>
      <c r="CB15" s="1445"/>
      <c r="CC15" s="1445"/>
      <c r="CD15" s="1445"/>
      <c r="CE15" s="1445"/>
      <c r="CF15" s="1445"/>
      <c r="CG15" s="1445"/>
      <c r="CH15" s="1445"/>
      <c r="CI15" s="1445"/>
      <c r="CJ15" s="1445"/>
      <c r="CK15" s="1445"/>
      <c r="CL15" s="1445"/>
      <c r="CM15" s="1445"/>
      <c r="CN15" s="1445"/>
      <c r="CO15" s="1445"/>
      <c r="CP15" s="1445"/>
      <c r="CQ15" s="1445"/>
      <c r="CR15" s="1445"/>
      <c r="CS15" s="1445"/>
      <c r="CT15" s="1446"/>
      <c r="CU15" s="1447"/>
      <c r="CV15" s="1451"/>
      <c r="CW15" s="1452"/>
      <c r="CX15" s="1452"/>
      <c r="CY15" s="1452"/>
      <c r="CZ15" s="1452"/>
      <c r="DA15" s="1452"/>
      <c r="DB15" s="1452"/>
      <c r="DC15" s="1452"/>
      <c r="DD15" s="1452"/>
      <c r="DE15" s="1452"/>
      <c r="DF15" s="1452"/>
      <c r="DG15" s="1452"/>
      <c r="DH15" s="1452"/>
      <c r="DI15" s="1452"/>
      <c r="DJ15" s="1452"/>
      <c r="DK15" s="1452"/>
      <c r="DL15" s="1452"/>
      <c r="DM15" s="1452"/>
      <c r="DN15" s="1452"/>
      <c r="DO15" s="1452"/>
      <c r="DP15" s="1452"/>
      <c r="DQ15" s="1452"/>
      <c r="DR15" s="1452"/>
      <c r="DS15" s="1452"/>
      <c r="DT15" s="1453"/>
      <c r="DU15" s="1381"/>
      <c r="DV15" s="1385"/>
      <c r="DW15" s="1386"/>
      <c r="DX15" s="1386"/>
      <c r="DY15" s="1387"/>
    </row>
    <row r="16" spans="1:129" s="391" customFormat="1" ht="27.75" customHeight="1" thickBot="1">
      <c r="B16" s="1411"/>
      <c r="C16" s="1414"/>
      <c r="D16" s="1251"/>
      <c r="E16" s="1251"/>
      <c r="F16" s="1251"/>
      <c r="G16" s="1254"/>
      <c r="H16" s="1257"/>
      <c r="I16" s="1260"/>
      <c r="J16" s="1264"/>
      <c r="K16" s="1265"/>
      <c r="L16" s="1472"/>
      <c r="M16" s="1148"/>
      <c r="N16" s="1474"/>
      <c r="O16" s="1477"/>
      <c r="P16" s="1381"/>
      <c r="Q16" s="1358" t="s">
        <v>970</v>
      </c>
      <c r="R16" s="1361" t="s">
        <v>971</v>
      </c>
      <c r="S16" s="1362"/>
      <c r="T16" s="1361" t="s">
        <v>972</v>
      </c>
      <c r="U16" s="1362"/>
      <c r="V16" s="1367" t="s">
        <v>973</v>
      </c>
      <c r="W16" s="297"/>
      <c r="X16" s="1370" t="s">
        <v>974</v>
      </c>
      <c r="Y16" s="1371" t="s">
        <v>975</v>
      </c>
      <c r="Z16" s="1372"/>
      <c r="AA16" s="1375" t="s">
        <v>976</v>
      </c>
      <c r="AB16" s="1376"/>
      <c r="AC16" s="1376"/>
      <c r="AD16" s="1376"/>
      <c r="AE16" s="1376"/>
      <c r="AF16" s="1376"/>
      <c r="AG16" s="1376"/>
      <c r="AH16" s="1376"/>
      <c r="AI16" s="1376"/>
      <c r="AJ16" s="1376"/>
      <c r="AK16" s="1377"/>
      <c r="AL16" s="1378" t="s">
        <v>977</v>
      </c>
      <c r="AM16" s="1378" t="s">
        <v>978</v>
      </c>
      <c r="AN16" s="1320" t="s">
        <v>979</v>
      </c>
      <c r="AO16" s="1321"/>
      <c r="AP16" s="1321"/>
      <c r="AQ16" s="1321"/>
      <c r="AR16" s="1321"/>
      <c r="AS16" s="1322"/>
      <c r="AT16" s="1323" t="s">
        <v>980</v>
      </c>
      <c r="AU16" s="1324"/>
      <c r="AV16" s="1324"/>
      <c r="AW16" s="1324"/>
      <c r="AX16" s="1325"/>
      <c r="AY16" s="402"/>
      <c r="AZ16" s="1459"/>
      <c r="BA16" s="1460"/>
      <c r="BB16" s="1462"/>
      <c r="BC16" s="1460"/>
      <c r="BD16" s="1303"/>
      <c r="BE16" s="1465"/>
      <c r="BF16" s="298"/>
      <c r="BG16" s="298"/>
      <c r="BH16" s="299"/>
      <c r="BI16" s="1467"/>
      <c r="BJ16" s="1467"/>
      <c r="BK16" s="1467"/>
      <c r="BL16" s="1467"/>
      <c r="BM16" s="1468"/>
      <c r="BN16" s="1381"/>
      <c r="BO16" s="1355"/>
      <c r="BP16" s="1356"/>
      <c r="BQ16" s="1356"/>
      <c r="BR16" s="1356"/>
      <c r="BS16" s="1356"/>
      <c r="BT16" s="1356"/>
      <c r="BU16" s="1356"/>
      <c r="BV16" s="1356"/>
      <c r="BW16" s="1356"/>
      <c r="BX16" s="1357"/>
      <c r="BY16" s="1381"/>
      <c r="BZ16" s="1305" t="s">
        <v>981</v>
      </c>
      <c r="CA16" s="1306"/>
      <c r="CB16" s="1306"/>
      <c r="CC16" s="1306"/>
      <c r="CD16" s="1306"/>
      <c r="CE16" s="1306"/>
      <c r="CF16" s="1306"/>
      <c r="CG16" s="1306"/>
      <c r="CH16" s="1306"/>
      <c r="CI16" s="1306"/>
      <c r="CJ16" s="1306"/>
      <c r="CK16" s="1331"/>
      <c r="CL16" s="1332" t="s">
        <v>982</v>
      </c>
      <c r="CM16" s="1306"/>
      <c r="CN16" s="1306"/>
      <c r="CO16" s="1306"/>
      <c r="CP16" s="1306"/>
      <c r="CQ16" s="1306"/>
      <c r="CR16" s="1306"/>
      <c r="CS16" s="1306"/>
      <c r="CT16" s="1307"/>
      <c r="CU16" s="1447"/>
      <c r="CV16" s="1333" t="s">
        <v>983</v>
      </c>
      <c r="CW16" s="1334"/>
      <c r="CX16" s="1334"/>
      <c r="CY16" s="1334"/>
      <c r="CZ16" s="1334"/>
      <c r="DA16" s="1334"/>
      <c r="DB16" s="1334"/>
      <c r="DC16" s="1334"/>
      <c r="DD16" s="1334"/>
      <c r="DE16" s="1334"/>
      <c r="DF16" s="1334"/>
      <c r="DG16" s="1334"/>
      <c r="DH16" s="1334"/>
      <c r="DI16" s="1334"/>
      <c r="DJ16" s="1334"/>
      <c r="DK16" s="1334"/>
      <c r="DL16" s="1334"/>
      <c r="DM16" s="1334"/>
      <c r="DN16" s="1334"/>
      <c r="DO16" s="1334"/>
      <c r="DP16" s="1334"/>
      <c r="DQ16" s="1334"/>
      <c r="DR16" s="1334"/>
      <c r="DS16" s="1334"/>
      <c r="DT16" s="1335"/>
      <c r="DU16" s="1381"/>
      <c r="DV16" s="1336" t="s">
        <v>984</v>
      </c>
      <c r="DW16" s="1337"/>
      <c r="DX16" s="1337"/>
      <c r="DY16" s="1338"/>
    </row>
    <row r="17" spans="2:129" s="391" customFormat="1" ht="27.75" customHeight="1" thickBot="1">
      <c r="B17" s="1411"/>
      <c r="C17" s="1414"/>
      <c r="D17" s="1251"/>
      <c r="E17" s="1251"/>
      <c r="F17" s="1251"/>
      <c r="G17" s="1254"/>
      <c r="H17" s="1257"/>
      <c r="I17" s="1260"/>
      <c r="J17" s="1264"/>
      <c r="K17" s="1265"/>
      <c r="L17" s="1472"/>
      <c r="M17" s="1148"/>
      <c r="N17" s="1474"/>
      <c r="O17" s="1477"/>
      <c r="P17" s="1381"/>
      <c r="Q17" s="1359"/>
      <c r="R17" s="1363"/>
      <c r="S17" s="1364"/>
      <c r="T17" s="1363"/>
      <c r="U17" s="1364"/>
      <c r="V17" s="1368"/>
      <c r="W17" s="297"/>
      <c r="X17" s="1359"/>
      <c r="Y17" s="1373"/>
      <c r="Z17" s="1374"/>
      <c r="AA17" s="1345" t="s">
        <v>985</v>
      </c>
      <c r="AB17" s="1346"/>
      <c r="AC17" s="1346"/>
      <c r="AD17" s="1346"/>
      <c r="AE17" s="1346"/>
      <c r="AF17" s="1347"/>
      <c r="AG17" s="1348" t="s">
        <v>986</v>
      </c>
      <c r="AH17" s="1349"/>
      <c r="AI17" s="1349"/>
      <c r="AJ17" s="1350"/>
      <c r="AK17" s="1351" t="s">
        <v>896</v>
      </c>
      <c r="AL17" s="1379"/>
      <c r="AM17" s="1379"/>
      <c r="AN17" s="1348" t="s">
        <v>987</v>
      </c>
      <c r="AO17" s="1350"/>
      <c r="AP17" s="1348" t="s">
        <v>970</v>
      </c>
      <c r="AQ17" s="1350"/>
      <c r="AR17" s="1348" t="s">
        <v>988</v>
      </c>
      <c r="AS17" s="1350"/>
      <c r="AT17" s="1326"/>
      <c r="AU17" s="1327"/>
      <c r="AV17" s="1327"/>
      <c r="AW17" s="1327"/>
      <c r="AX17" s="1328"/>
      <c r="AY17" s="402"/>
      <c r="AZ17" s="1299" t="s">
        <v>989</v>
      </c>
      <c r="BA17" s="1302" t="s">
        <v>990</v>
      </c>
      <c r="BB17" s="1302" t="s">
        <v>991</v>
      </c>
      <c r="BC17" s="1302" t="s">
        <v>992</v>
      </c>
      <c r="BD17" s="1303"/>
      <c r="BE17" s="1465"/>
      <c r="BF17" s="298"/>
      <c r="BG17" s="298"/>
      <c r="BH17" s="299"/>
      <c r="BI17" s="1469"/>
      <c r="BJ17" s="1469"/>
      <c r="BK17" s="1469"/>
      <c r="BL17" s="1469"/>
      <c r="BM17" s="1470"/>
      <c r="BN17" s="1381"/>
      <c r="BO17" s="1305" t="s">
        <v>993</v>
      </c>
      <c r="BP17" s="1306"/>
      <c r="BQ17" s="1306"/>
      <c r="BR17" s="1306"/>
      <c r="BS17" s="1306"/>
      <c r="BT17" s="1307"/>
      <c r="BU17" s="1248"/>
      <c r="BV17" s="1284" t="s">
        <v>994</v>
      </c>
      <c r="BW17" s="1285"/>
      <c r="BX17" s="1286"/>
      <c r="BY17" s="1381"/>
      <c r="BZ17" s="1290" t="s">
        <v>995</v>
      </c>
      <c r="CA17" s="1291"/>
      <c r="CB17" s="1291"/>
      <c r="CC17" s="1292"/>
      <c r="CD17" s="1293" t="s">
        <v>996</v>
      </c>
      <c r="CE17" s="1294"/>
      <c r="CF17" s="1294"/>
      <c r="CG17" s="1295"/>
      <c r="CH17" s="1293" t="s">
        <v>997</v>
      </c>
      <c r="CI17" s="1294"/>
      <c r="CJ17" s="1294"/>
      <c r="CK17" s="1295"/>
      <c r="CL17" s="1296" t="s">
        <v>998</v>
      </c>
      <c r="CM17" s="1291"/>
      <c r="CN17" s="1291"/>
      <c r="CO17" s="1292"/>
      <c r="CP17" s="1293" t="s">
        <v>999</v>
      </c>
      <c r="CQ17" s="1294"/>
      <c r="CR17" s="1294"/>
      <c r="CS17" s="1297"/>
      <c r="CT17" s="1273" t="s">
        <v>1000</v>
      </c>
      <c r="CU17" s="1447"/>
      <c r="CV17" s="1276" t="s">
        <v>995</v>
      </c>
      <c r="CW17" s="1277"/>
      <c r="CX17" s="1277"/>
      <c r="CY17" s="1278"/>
      <c r="CZ17" s="1279" t="s">
        <v>1001</v>
      </c>
      <c r="DA17" s="1280"/>
      <c r="DB17" s="1280"/>
      <c r="DC17" s="1281"/>
      <c r="DD17" s="1245" t="s">
        <v>996</v>
      </c>
      <c r="DE17" s="1246"/>
      <c r="DF17" s="1246"/>
      <c r="DG17" s="1247"/>
      <c r="DH17" s="1245" t="s">
        <v>997</v>
      </c>
      <c r="DI17" s="1246"/>
      <c r="DJ17" s="1246"/>
      <c r="DK17" s="1247"/>
      <c r="DL17" s="1282" t="s">
        <v>998</v>
      </c>
      <c r="DM17" s="1277"/>
      <c r="DN17" s="1277"/>
      <c r="DO17" s="1278"/>
      <c r="DP17" s="1245" t="s">
        <v>999</v>
      </c>
      <c r="DQ17" s="1246"/>
      <c r="DR17" s="1246"/>
      <c r="DS17" s="1247"/>
      <c r="DT17" s="1388" t="s">
        <v>1000</v>
      </c>
      <c r="DU17" s="1381"/>
      <c r="DV17" s="1339"/>
      <c r="DW17" s="1340"/>
      <c r="DX17" s="1340"/>
      <c r="DY17" s="1341"/>
    </row>
    <row r="18" spans="2:129" s="391" customFormat="1" ht="27.75" customHeight="1" thickBot="1">
      <c r="B18" s="1411"/>
      <c r="C18" s="1414"/>
      <c r="D18" s="1251"/>
      <c r="E18" s="1251"/>
      <c r="F18" s="1251"/>
      <c r="G18" s="1254"/>
      <c r="H18" s="1257"/>
      <c r="I18" s="1260"/>
      <c r="J18" s="1264"/>
      <c r="K18" s="1265"/>
      <c r="L18" s="1472"/>
      <c r="M18" s="1148"/>
      <c r="N18" s="1474"/>
      <c r="O18" s="1477"/>
      <c r="P18" s="1381"/>
      <c r="Q18" s="1359"/>
      <c r="R18" s="1363"/>
      <c r="S18" s="1364"/>
      <c r="T18" s="1363"/>
      <c r="U18" s="1364"/>
      <c r="V18" s="1368"/>
      <c r="W18" s="297"/>
      <c r="X18" s="1359"/>
      <c r="Y18" s="1391" t="s">
        <v>964</v>
      </c>
      <c r="Z18" s="1391" t="s">
        <v>965</v>
      </c>
      <c r="AA18" s="1393" t="s">
        <v>1002</v>
      </c>
      <c r="AB18" s="1394"/>
      <c r="AC18" s="1268" t="s">
        <v>1003</v>
      </c>
      <c r="AD18" s="1269"/>
      <c r="AE18" s="1268" t="s">
        <v>1004</v>
      </c>
      <c r="AF18" s="1269"/>
      <c r="AG18" s="1270" t="s">
        <v>1005</v>
      </c>
      <c r="AH18" s="1271"/>
      <c r="AI18" s="1270" t="s">
        <v>1006</v>
      </c>
      <c r="AJ18" s="1271"/>
      <c r="AK18" s="1148"/>
      <c r="AL18" s="1379"/>
      <c r="AM18" s="1379"/>
      <c r="AN18" s="300" t="s">
        <v>1007</v>
      </c>
      <c r="AO18" s="300" t="s">
        <v>1008</v>
      </c>
      <c r="AP18" s="300" t="s">
        <v>1009</v>
      </c>
      <c r="AQ18" s="300" t="s">
        <v>1010</v>
      </c>
      <c r="AR18" s="300" t="s">
        <v>1011</v>
      </c>
      <c r="AS18" s="300" t="s">
        <v>1012</v>
      </c>
      <c r="AT18" s="1272" t="s">
        <v>1013</v>
      </c>
      <c r="AU18" s="1329" t="s">
        <v>1014</v>
      </c>
      <c r="AV18" s="1330" t="s">
        <v>1015</v>
      </c>
      <c r="AW18" s="1234" t="s">
        <v>1016</v>
      </c>
      <c r="AX18" s="1236" t="s">
        <v>1017</v>
      </c>
      <c r="AY18" s="402">
        <f>+(IF(AND($AZ26&gt;0,$AZ26&lt;=0.2),0.2,(IF(AND($AZ26&gt;0.2,$AZ26&lt;=0.4),0.4,(IF(AND($AZ26&gt;0.4,$AZ26&lt;=0.6),0.6,(IF(AND($AZ26&gt;0.6,$AZ26&lt;=0.8),0.8,(IF($AZ26&gt;0.8,1,""))))))))))</f>
        <v>0.4</v>
      </c>
      <c r="AZ18" s="1300"/>
      <c r="BA18" s="1303"/>
      <c r="BB18" s="1303"/>
      <c r="BC18" s="1303"/>
      <c r="BD18" s="1303"/>
      <c r="BE18" s="1465"/>
      <c r="BF18" s="298"/>
      <c r="BG18" s="298"/>
      <c r="BH18" s="299"/>
      <c r="BI18" s="1238" t="s">
        <v>1018</v>
      </c>
      <c r="BJ18" s="1239"/>
      <c r="BK18" s="1239"/>
      <c r="BL18" s="1239"/>
      <c r="BM18" s="1240"/>
      <c r="BN18" s="1381"/>
      <c r="BO18" s="1308"/>
      <c r="BP18" s="1309"/>
      <c r="BQ18" s="1309"/>
      <c r="BR18" s="1309"/>
      <c r="BS18" s="1309"/>
      <c r="BT18" s="1310"/>
      <c r="BU18" s="1249"/>
      <c r="BV18" s="1287"/>
      <c r="BW18" s="1288"/>
      <c r="BX18" s="1289"/>
      <c r="BY18" s="1381"/>
      <c r="BZ18" s="1241" t="s">
        <v>1019</v>
      </c>
      <c r="CA18" s="1242"/>
      <c r="CB18" s="1242"/>
      <c r="CC18" s="1243"/>
      <c r="CD18" s="1244" t="s">
        <v>1019</v>
      </c>
      <c r="CE18" s="1242"/>
      <c r="CF18" s="1242"/>
      <c r="CG18" s="1243"/>
      <c r="CH18" s="1244" t="s">
        <v>1020</v>
      </c>
      <c r="CI18" s="1242"/>
      <c r="CJ18" s="1242"/>
      <c r="CK18" s="1243"/>
      <c r="CL18" s="1244" t="s">
        <v>1019</v>
      </c>
      <c r="CM18" s="1242"/>
      <c r="CN18" s="1242"/>
      <c r="CO18" s="1243"/>
      <c r="CP18" s="1244" t="s">
        <v>1019</v>
      </c>
      <c r="CQ18" s="1242"/>
      <c r="CR18" s="1242"/>
      <c r="CS18" s="1298"/>
      <c r="CT18" s="1274"/>
      <c r="CU18" s="1447"/>
      <c r="CV18" s="1283" t="s">
        <v>1019</v>
      </c>
      <c r="CW18" s="1228"/>
      <c r="CX18" s="1228"/>
      <c r="CY18" s="1229"/>
      <c r="CZ18" s="1227" t="s">
        <v>1021</v>
      </c>
      <c r="DA18" s="1228"/>
      <c r="DB18" s="1228"/>
      <c r="DC18" s="1229"/>
      <c r="DD18" s="1227" t="s">
        <v>1019</v>
      </c>
      <c r="DE18" s="1228"/>
      <c r="DF18" s="1228"/>
      <c r="DG18" s="1229"/>
      <c r="DH18" s="1227" t="s">
        <v>1020</v>
      </c>
      <c r="DI18" s="1228"/>
      <c r="DJ18" s="1228"/>
      <c r="DK18" s="1229"/>
      <c r="DL18" s="1227" t="s">
        <v>1019</v>
      </c>
      <c r="DM18" s="1228"/>
      <c r="DN18" s="1228"/>
      <c r="DO18" s="1229"/>
      <c r="DP18" s="1227" t="s">
        <v>1019</v>
      </c>
      <c r="DQ18" s="1228"/>
      <c r="DR18" s="1228"/>
      <c r="DS18" s="1229"/>
      <c r="DT18" s="1389"/>
      <c r="DU18" s="1381"/>
      <c r="DV18" s="1342"/>
      <c r="DW18" s="1343"/>
      <c r="DX18" s="1343"/>
      <c r="DY18" s="1344"/>
    </row>
    <row r="19" spans="2:129" s="410" customFormat="1" ht="51.75" customHeight="1" thickBot="1">
      <c r="B19" s="1412"/>
      <c r="C19" s="1415"/>
      <c r="D19" s="1252"/>
      <c r="E19" s="1252"/>
      <c r="F19" s="1252"/>
      <c r="G19" s="1255"/>
      <c r="H19" s="1258"/>
      <c r="I19" s="1261"/>
      <c r="J19" s="1266"/>
      <c r="K19" s="1267"/>
      <c r="L19" s="1235"/>
      <c r="M19" s="1149"/>
      <c r="N19" s="1475"/>
      <c r="O19" s="1478"/>
      <c r="P19" s="1381"/>
      <c r="Q19" s="1360"/>
      <c r="R19" s="1365"/>
      <c r="S19" s="1366"/>
      <c r="T19" s="1365"/>
      <c r="U19" s="1366"/>
      <c r="V19" s="1369"/>
      <c r="W19" s="297"/>
      <c r="X19" s="1360"/>
      <c r="Y19" s="1392"/>
      <c r="Z19" s="1392"/>
      <c r="AA19" s="301">
        <v>0</v>
      </c>
      <c r="AB19" s="301">
        <v>0.25</v>
      </c>
      <c r="AC19" s="301">
        <v>0</v>
      </c>
      <c r="AD19" s="301">
        <v>0.15</v>
      </c>
      <c r="AE19" s="301">
        <v>0</v>
      </c>
      <c r="AF19" s="301">
        <v>0.1</v>
      </c>
      <c r="AG19" s="301">
        <v>0</v>
      </c>
      <c r="AH19" s="301">
        <v>0.25</v>
      </c>
      <c r="AI19" s="301">
        <v>0</v>
      </c>
      <c r="AJ19" s="301">
        <v>0.15</v>
      </c>
      <c r="AK19" s="1149"/>
      <c r="AL19" s="1380"/>
      <c r="AM19" s="1380"/>
      <c r="AN19" s="302" t="s">
        <v>1022</v>
      </c>
      <c r="AO19" s="303" t="s">
        <v>1023</v>
      </c>
      <c r="AP19" s="304" t="s">
        <v>1024</v>
      </c>
      <c r="AQ19" s="305" t="s">
        <v>1025</v>
      </c>
      <c r="AR19" s="302" t="s">
        <v>1022</v>
      </c>
      <c r="AS19" s="303" t="s">
        <v>1023</v>
      </c>
      <c r="AT19" s="1252"/>
      <c r="AU19" s="1135"/>
      <c r="AV19" s="1261"/>
      <c r="AW19" s="1235"/>
      <c r="AX19" s="1237"/>
      <c r="AY19" s="402"/>
      <c r="AZ19" s="1301"/>
      <c r="BA19" s="1304"/>
      <c r="BB19" s="1304"/>
      <c r="BC19" s="1304"/>
      <c r="BD19" s="1304"/>
      <c r="BE19" s="1466"/>
      <c r="BF19" s="306"/>
      <c r="BG19" s="306"/>
      <c r="BH19" s="307"/>
      <c r="BI19" s="1230" t="s">
        <v>1026</v>
      </c>
      <c r="BJ19" s="1230"/>
      <c r="BK19" s="1230"/>
      <c r="BL19" s="1230"/>
      <c r="BM19" s="1231"/>
      <c r="BN19" s="1381"/>
      <c r="BO19" s="308" t="s">
        <v>1027</v>
      </c>
      <c r="BP19" s="309" t="s">
        <v>79</v>
      </c>
      <c r="BQ19" s="309" t="s">
        <v>1028</v>
      </c>
      <c r="BR19" s="309" t="s">
        <v>1029</v>
      </c>
      <c r="BS19" s="309" t="s">
        <v>1030</v>
      </c>
      <c r="BT19" s="310" t="s">
        <v>1031</v>
      </c>
      <c r="BU19" s="1249"/>
      <c r="BV19" s="311" t="s">
        <v>1032</v>
      </c>
      <c r="BW19" s="312" t="s">
        <v>1033</v>
      </c>
      <c r="BX19" s="313" t="s">
        <v>1034</v>
      </c>
      <c r="BY19" s="1381"/>
      <c r="BZ19" s="403" t="s">
        <v>897</v>
      </c>
      <c r="CA19" s="404" t="s">
        <v>898</v>
      </c>
      <c r="CB19" s="404" t="s">
        <v>899</v>
      </c>
      <c r="CC19" s="404" t="s">
        <v>1035</v>
      </c>
      <c r="CD19" s="404" t="s">
        <v>897</v>
      </c>
      <c r="CE19" s="404" t="s">
        <v>898</v>
      </c>
      <c r="CF19" s="404" t="s">
        <v>899</v>
      </c>
      <c r="CG19" s="404" t="s">
        <v>1035</v>
      </c>
      <c r="CH19" s="404" t="s">
        <v>897</v>
      </c>
      <c r="CI19" s="404" t="s">
        <v>898</v>
      </c>
      <c r="CJ19" s="404" t="s">
        <v>899</v>
      </c>
      <c r="CK19" s="404" t="s">
        <v>1035</v>
      </c>
      <c r="CL19" s="404" t="s">
        <v>897</v>
      </c>
      <c r="CM19" s="404" t="s">
        <v>898</v>
      </c>
      <c r="CN19" s="404" t="s">
        <v>899</v>
      </c>
      <c r="CO19" s="404" t="s">
        <v>1035</v>
      </c>
      <c r="CP19" s="404" t="s">
        <v>897</v>
      </c>
      <c r="CQ19" s="404" t="s">
        <v>898</v>
      </c>
      <c r="CR19" s="404" t="s">
        <v>899</v>
      </c>
      <c r="CS19" s="405" t="s">
        <v>1035</v>
      </c>
      <c r="CT19" s="1275"/>
      <c r="CU19" s="1447"/>
      <c r="CV19" s="406" t="s">
        <v>897</v>
      </c>
      <c r="CW19" s="407" t="s">
        <v>898</v>
      </c>
      <c r="CX19" s="407" t="s">
        <v>899</v>
      </c>
      <c r="CY19" s="407" t="s">
        <v>1035</v>
      </c>
      <c r="CZ19" s="1232" t="s">
        <v>897</v>
      </c>
      <c r="DA19" s="1233"/>
      <c r="DB19" s="1232" t="s">
        <v>898</v>
      </c>
      <c r="DC19" s="1233"/>
      <c r="DD19" s="407" t="s">
        <v>897</v>
      </c>
      <c r="DE19" s="407" t="s">
        <v>898</v>
      </c>
      <c r="DF19" s="407" t="s">
        <v>899</v>
      </c>
      <c r="DG19" s="407" t="s">
        <v>1035</v>
      </c>
      <c r="DH19" s="407" t="s">
        <v>897</v>
      </c>
      <c r="DI19" s="407" t="s">
        <v>898</v>
      </c>
      <c r="DJ19" s="407" t="s">
        <v>899</v>
      </c>
      <c r="DK19" s="407" t="s">
        <v>1035</v>
      </c>
      <c r="DL19" s="407" t="s">
        <v>897</v>
      </c>
      <c r="DM19" s="407" t="s">
        <v>898</v>
      </c>
      <c r="DN19" s="407" t="s">
        <v>899</v>
      </c>
      <c r="DO19" s="407" t="s">
        <v>1035</v>
      </c>
      <c r="DP19" s="407" t="s">
        <v>897</v>
      </c>
      <c r="DQ19" s="407" t="s">
        <v>898</v>
      </c>
      <c r="DR19" s="407" t="s">
        <v>899</v>
      </c>
      <c r="DS19" s="407" t="s">
        <v>1035</v>
      </c>
      <c r="DT19" s="1390"/>
      <c r="DU19" s="1381"/>
      <c r="DV19" s="408" t="s">
        <v>1036</v>
      </c>
      <c r="DW19" s="409" t="s">
        <v>1037</v>
      </c>
      <c r="DX19" s="409" t="s">
        <v>1038</v>
      </c>
      <c r="DY19" s="409" t="s">
        <v>1039</v>
      </c>
    </row>
    <row r="20" spans="2:129" s="391" customFormat="1" ht="48" customHeight="1">
      <c r="B20" s="1214" t="s">
        <v>1040</v>
      </c>
      <c r="C20" s="1165">
        <v>1</v>
      </c>
      <c r="D20" s="1168" t="s">
        <v>1041</v>
      </c>
      <c r="E20" s="1171" t="s">
        <v>1042</v>
      </c>
      <c r="F20" s="1168" t="s">
        <v>1043</v>
      </c>
      <c r="G20" s="1174" t="s">
        <v>1044</v>
      </c>
      <c r="H20" s="1144" t="s">
        <v>1045</v>
      </c>
      <c r="I20" s="314" t="s">
        <v>1046</v>
      </c>
      <c r="J20" s="315" t="s">
        <v>1047</v>
      </c>
      <c r="K20" s="316" t="s">
        <v>1048</v>
      </c>
      <c r="L20" s="317" t="s">
        <v>1049</v>
      </c>
      <c r="M20" s="1147" t="str">
        <f>IF(G20="","",(CONCATENATE("Posibilidad de afectación ",G20," ",H20," ",I20," ",I21," ",I22," ",I23," ",I24)))</f>
        <v xml:space="preserve">Posibilidad de afectación económica y reputacional por sanciones e investigaciones al recibir o solicitar dádivas, beneficios a nombre propio o de terceros por favorecimiento en la evaluación técnica de contratos de ventas de servicios de salud, debido a la omisión y/o modificación de los criterios habilitantes definidos en las tarifas a contratar del estudio de oferta y demanda, la etapa precontractual de la negociación y falencias en el seguimiento de la supervisión contractual  </v>
      </c>
      <c r="N20" s="1150" t="s">
        <v>1050</v>
      </c>
      <c r="O20" s="1153" t="s">
        <v>1051</v>
      </c>
      <c r="P20" s="1381"/>
      <c r="Q20" s="1156" t="s">
        <v>1052</v>
      </c>
      <c r="R20" s="1159">
        <f>IF(ISERROR(VLOOKUP($Q20,[3]Listas!$F$21:$G$25,2,FALSE)),"",(VLOOKUP($Q20,[3]Listas!$F$21:$G$25,2,FALSE)))</f>
        <v>0.8</v>
      </c>
      <c r="S20" s="1127" t="str">
        <f>IF(ISERROR(VLOOKUP($R20,[3]Listas!$F$4:$G$8,2,FALSE)),"",(VLOOKUP($R20,[3]Listas!$F$4:$G$8,2,FALSE)))</f>
        <v>ALTA
Es viable que el evento ocurra en la mayoria de las circunstancias.</v>
      </c>
      <c r="T20" s="1130" t="s">
        <v>1053</v>
      </c>
      <c r="U20" s="1133">
        <f>IF(ISERROR(VLOOKUP($T20,[3]Listas!$F$30:$G$37,2,FALSE)),"",(VLOOKUP($T20,[3]Listas!$F$30:$G$37,2,FALSE)))</f>
        <v>1</v>
      </c>
      <c r="V20" s="1136" t="str">
        <f>IF(R20="","",(CONCATENATE("R.INHERENTE
",(IF(AND($R20=0.2,$U20=0.2),1,(IF(AND($R20=0.2,$U20=0.4),6,(IF(AND($R20=0.2,$U20=0.6),11,(IF(AND($R20=0.2,$U20=0.8),16,(IF(AND($R20=0.2,$U20=1),21,(IF(AND($R20=0.4,$U20=0.2),2,(IF(AND($R20=0.4,$U20=0.4),7,(IF(AND($R20=0.4,$U20=0.6),12,(IF(AND($R20=0.4,$U20=0.8),17,(IF(AND($R20=0.4,$U20=1),22,(IF(AND($R20=0.6,$U20=0.2),3,(IF(AND($R20=0.6,$U20=0.4),8,(IF(AND($R20=0.6,$U20=0.6),13,(IF(AND($R20=0.6,$U20=0.8),18,(IF(AND($R20=0.6,$U20=1),23,(IF(AND($R20=0.8,$U20=0.2),4,(IF(AND($R20=0.8,$U20=0.4),9,(IF(AND($R20=0.8,$U20=0.6),14,(IF(AND($R20=0.8,$U20=0.8),19,(IF(AND($R20=0.8,$U20=1),24,(IF(AND($R20=1,$U20=0.2),5,(IF(AND($R20=1,$U20=0.4),10,(IF(AND($R20=1,$U20=0.6),15,(IF(AND($R20=1,$U20=0.8),20,(IF(AND($R20=1,$U20=1),25,"")))))))))))))))))))))))))))))))))))))))))))))))))))))</f>
        <v>R.INHERENTE
24</v>
      </c>
      <c r="W20" s="297" t="e">
        <f>+VLOOKUP($V28,[3]Listas!$E$114:$F$138,2,FALSE)</f>
        <v>#N/A</v>
      </c>
      <c r="X20" s="318" t="s">
        <v>1054</v>
      </c>
      <c r="Y20" s="319" t="s">
        <v>1055</v>
      </c>
      <c r="Z20" s="1139" t="s">
        <v>1056</v>
      </c>
      <c r="AA20" s="1122">
        <v>25</v>
      </c>
      <c r="AB20" s="1123"/>
      <c r="AC20" s="1122"/>
      <c r="AD20" s="1123"/>
      <c r="AE20" s="1122"/>
      <c r="AF20" s="1123"/>
      <c r="AG20" s="1122"/>
      <c r="AH20" s="1123"/>
      <c r="AI20" s="1122">
        <v>15</v>
      </c>
      <c r="AJ20" s="1123"/>
      <c r="AK20" s="411">
        <f>AA20+AC20+AE20+AG20+AI20</f>
        <v>40</v>
      </c>
      <c r="AL20" s="412">
        <v>0.48</v>
      </c>
      <c r="AM20" s="1124">
        <f>U20</f>
        <v>1</v>
      </c>
      <c r="AN20" s="1103" t="s">
        <v>1022</v>
      </c>
      <c r="AO20" s="1104"/>
      <c r="AP20" s="1101" t="s">
        <v>1057</v>
      </c>
      <c r="AQ20" s="1102"/>
      <c r="AR20" s="1103" t="s">
        <v>1022</v>
      </c>
      <c r="AS20" s="1104"/>
      <c r="AT20" s="320" t="s">
        <v>1058</v>
      </c>
      <c r="AU20" s="321" t="s">
        <v>1059</v>
      </c>
      <c r="AV20" s="322" t="s">
        <v>1060</v>
      </c>
      <c r="AW20" s="323" t="s">
        <v>1061</v>
      </c>
      <c r="AX20" s="324" t="s">
        <v>1062</v>
      </c>
      <c r="AY20" s="402"/>
      <c r="AZ20" s="1105">
        <f>+MIN(AL20:AL24)</f>
        <v>0.17299999999999999</v>
      </c>
      <c r="BA20" s="1108" t="str">
        <f>+(IF($AY12=0.2,"MUY BAJA",(IF($AY12=0.4,"BAJA",(IF($AY12=0.6,"MEDIA",(IF($AY12=0.8,"ALTA",(IF($AY12=1,"MUY ALTA",""))))))))))</f>
        <v>MUY BAJA</v>
      </c>
      <c r="BB20" s="1111">
        <f>+MIN(AM20:AM24)</f>
        <v>1</v>
      </c>
      <c r="BC20" s="1108" t="str">
        <f>+(IF($BF20=0.2,"MUY BAJA",(IF($BF20=0.4,"BAJA",(IF($BF20=0.6,"MEDIA",(IF($BF20=0.8,"ALTA",(IF($BF20=1,"MUY ALTA",""))))))))))</f>
        <v>MUY ALTA</v>
      </c>
      <c r="BD20" s="1088" t="str">
        <f>IF($AY12="","",(CONCATENATE("R.RESIDUAL
",(IF(AND($AY12=0.2,$BF20=0.2),1,(IF(AND($AY12=0.2,$BF20=0.4),6,(IF(AND($AY12=0.2,$BF20=0.6),11,(IF(AND($AY12=0.2,$BF20=0.8),16,(IF(AND($AY12=0.2,$BF20=1),21,(IF(AND($AY12=0.4,$BF20=0.2),2,(IF(AND($AY12=0.4,$BF20=0.4),7,(IF(AND($AY12=0.4,$BF20=0.6),12,(IF(AND($AY12=0.4,$BF20=0.8),17,(IF(AND($AY12=0.4,$BF20=1),22,(IF(AND($AY12=0.6,$BF20=0.2),3,(IF(AND($AY12=0.6,$BF20=0.4),8,(IF(AND($AY12=0.6,$BF20=0.6),13,(IF(AND($AY12=0.6,$BF20=0.8),18,(IF(AND($AY12=0.6,$BF20=1),23,(IF(AND($AY12=0.8,$BF20=0.2),4,(IF(AND($AY12=0.8,$BF20=0.4),9,(IF(AND($AY12=0.8,$BF20=0.6),14,(IF(AND($AY12=0.8,$BF20=0.8),19,(IF(AND($AY12=0.8,$BF20=1),24,(IF(AND($AY12=1,$BF20=0.2),5,(IF(AND($AY12=1,$BF20=0.4),10,(IF(AND($AY12=1,$BF20=0.6),15,(IF(AND($AY12=1,$BF20=0.8),20,(IF(AND($AY12=1,$BF20=1),25,"")))))))))))))))))))))))))))))))))))))))))))))))))))))</f>
        <v>R.RESIDUAL
21</v>
      </c>
      <c r="BE20" s="1091" t="s">
        <v>1063</v>
      </c>
      <c r="BF20" s="402">
        <f>+(IF(AND($BB20&gt;0,$BB20&lt;=0.2),0.2,(IF(AND($BB20&gt;0.2,$BB20&lt;=0.4),0.4,(IF(AND($BB20&gt;0.4,$BB20&lt;=0.6),0.6,(IF(AND($BB20&gt;0.6,$BB20&lt;=0.8),0.8,(IF($BB20&gt;0.8,1,""))))))))))</f>
        <v>1</v>
      </c>
      <c r="BG20" s="298">
        <f>+VLOOKUP($BD20,[3]Listas!$G$114:$H$138,2,FALSE)</f>
        <v>21</v>
      </c>
      <c r="BH20" s="325">
        <v>1</v>
      </c>
      <c r="BI20" s="326" t="str">
        <f>IF(ISERROR(IF(V20="R.INHERENTE
5","R. INHERENTE",(IF(BD20="R.RESIDUAL
5","R. RESIDUAL"," ")))),"",(IF(V20="R.INHERENTE
5","R. INHERENTE",(IF(BD20="R.RESIDUAL
5","R. RESIDUAL"," ")))))</f>
        <v xml:space="preserve"> </v>
      </c>
      <c r="BJ20" s="327" t="str">
        <f>IF(ISERROR(IF(V20="R.INHERENTE
10","R. INHERENTE",(IF(BD20="R.RESIDUAL
10","R. RESIDUAL"," ")))),"",(IF(V20="R.INHERENTE
10","R. INHERENTE",(IF(BD20="R.RESIDUAL
10","R. RESIDUAL"," ")))))</f>
        <v xml:space="preserve"> </v>
      </c>
      <c r="BK20" s="328" t="str">
        <f>IF(ISERROR(IF(V20="R.INHERENTE
15","R. INHERENTE",(IF(BD20="R.RESIDUAL
15","R. RESIDUAL"," ")))),"",(IF(V20="R.INHERENTE
15","R. INHERENTE",(IF(BD20="R.RESIDUAL
15","R. RESIDUAL"," ")))))</f>
        <v xml:space="preserve"> </v>
      </c>
      <c r="BL20" s="328" t="str">
        <f>IF(ISERROR(IF(V20="R.INHERENTE
20","R. INHERENTE",(IF(BD20="R.RESIDUAL
20","R. RESIDUAL"," ")))),"",(IF(V20="R.INHERENTE
20","R. INHERENTE",(IF(BD20="R.RESIDUAL
20","R. RESIDUAL"," ")))))</f>
        <v xml:space="preserve"> </v>
      </c>
      <c r="BM20" s="329" t="str">
        <f>IF(ISERROR(IF(V20="R.INHERENTE
25","R. INHERENTE",(IF(BD20="R.RESIDUAL
25","R. RESIDUAL"," ")))),"",(IF(V20="R.INHERENTE
25","R. INHERENTE",(IF(BD20="R.RESIDUAL
25","R. RESIDUAL"," ")))))</f>
        <v xml:space="preserve"> </v>
      </c>
      <c r="BN20" s="1381"/>
      <c r="BO20" s="1186" t="s">
        <v>1064</v>
      </c>
      <c r="BP20" s="1192" t="s">
        <v>1065</v>
      </c>
      <c r="BQ20" s="1225">
        <v>44927</v>
      </c>
      <c r="BR20" s="1098">
        <v>45108</v>
      </c>
      <c r="BS20" s="1226" t="s">
        <v>1066</v>
      </c>
      <c r="BT20" s="1079" t="s">
        <v>1067</v>
      </c>
      <c r="BU20" s="1249"/>
      <c r="BV20" s="1186" t="s">
        <v>1068</v>
      </c>
      <c r="BW20" s="1177" t="s">
        <v>1061</v>
      </c>
      <c r="BX20" s="1222" t="s">
        <v>1069</v>
      </c>
      <c r="BY20" s="1381"/>
      <c r="BZ20" s="1067" t="s">
        <v>1070</v>
      </c>
      <c r="CA20" s="1070" t="s">
        <v>1071</v>
      </c>
      <c r="CB20" s="1073" t="s">
        <v>1072</v>
      </c>
      <c r="CC20" s="1064"/>
      <c r="CD20" s="1064" t="s">
        <v>1022</v>
      </c>
      <c r="CE20" s="1064" t="s">
        <v>1022</v>
      </c>
      <c r="CF20" s="1064" t="s">
        <v>1022</v>
      </c>
      <c r="CG20" s="1064"/>
      <c r="CH20" s="1064" t="s">
        <v>1022</v>
      </c>
      <c r="CI20" s="1064" t="s">
        <v>1022</v>
      </c>
      <c r="CJ20" s="1064" t="s">
        <v>1022</v>
      </c>
      <c r="CK20" s="1064"/>
      <c r="CL20" s="1064" t="s">
        <v>1023</v>
      </c>
      <c r="CM20" s="1064" t="s">
        <v>1023</v>
      </c>
      <c r="CN20" s="1064" t="s">
        <v>1023</v>
      </c>
      <c r="CO20" s="1064"/>
      <c r="CP20" s="1064" t="s">
        <v>1022</v>
      </c>
      <c r="CQ20" s="1064" t="s">
        <v>1022</v>
      </c>
      <c r="CR20" s="1064" t="s">
        <v>1022</v>
      </c>
      <c r="CS20" s="1064"/>
      <c r="CT20" s="1041" t="s">
        <v>1073</v>
      </c>
      <c r="CU20" s="1447"/>
      <c r="CV20" s="1067" t="s">
        <v>1070</v>
      </c>
      <c r="CW20" s="1070" t="s">
        <v>1071</v>
      </c>
      <c r="CX20" s="1073" t="s">
        <v>1072</v>
      </c>
      <c r="CY20" s="1055"/>
      <c r="CZ20" s="1058" t="s">
        <v>1023</v>
      </c>
      <c r="DA20" s="1059"/>
      <c r="DB20" s="1058"/>
      <c r="DC20" s="1059"/>
      <c r="DD20" s="1055" t="s">
        <v>1022</v>
      </c>
      <c r="DE20" s="1055" t="s">
        <v>1022</v>
      </c>
      <c r="DF20" s="1055" t="s">
        <v>1022</v>
      </c>
      <c r="DG20" s="1055"/>
      <c r="DH20" s="1055" t="s">
        <v>1022</v>
      </c>
      <c r="DI20" s="1055" t="s">
        <v>1022</v>
      </c>
      <c r="DJ20" s="1055" t="s">
        <v>1022</v>
      </c>
      <c r="DK20" s="1055"/>
      <c r="DL20" s="1055" t="s">
        <v>1023</v>
      </c>
      <c r="DM20" s="1055" t="s">
        <v>1023</v>
      </c>
      <c r="DN20" s="1055" t="s">
        <v>1023</v>
      </c>
      <c r="DO20" s="1055"/>
      <c r="DP20" s="1055" t="s">
        <v>1022</v>
      </c>
      <c r="DQ20" s="1055" t="s">
        <v>1022</v>
      </c>
      <c r="DR20" s="1055" t="s">
        <v>1022</v>
      </c>
      <c r="DS20" s="1055"/>
      <c r="DT20" s="1041" t="s">
        <v>1074</v>
      </c>
      <c r="DU20" s="1381"/>
      <c r="DV20" s="1044"/>
      <c r="DW20" s="1047"/>
      <c r="DX20" s="1047"/>
      <c r="DY20" s="1050"/>
    </row>
    <row r="21" spans="2:129" s="391" customFormat="1" ht="48" customHeight="1">
      <c r="B21" s="1215"/>
      <c r="C21" s="1166"/>
      <c r="D21" s="1169"/>
      <c r="E21" s="1172"/>
      <c r="F21" s="1169"/>
      <c r="G21" s="1175"/>
      <c r="H21" s="1145"/>
      <c r="I21" s="330" t="s">
        <v>1075</v>
      </c>
      <c r="J21" s="331" t="s">
        <v>1076</v>
      </c>
      <c r="K21" s="332" t="s">
        <v>1077</v>
      </c>
      <c r="L21" s="333" t="s">
        <v>1049</v>
      </c>
      <c r="M21" s="1148"/>
      <c r="N21" s="1151"/>
      <c r="O21" s="1154"/>
      <c r="P21" s="1381"/>
      <c r="Q21" s="1157"/>
      <c r="R21" s="1160"/>
      <c r="S21" s="1128"/>
      <c r="T21" s="1131"/>
      <c r="U21" s="1134"/>
      <c r="V21" s="1137"/>
      <c r="W21" s="297"/>
      <c r="X21" s="334" t="s">
        <v>1078</v>
      </c>
      <c r="Y21" s="335" t="s">
        <v>1055</v>
      </c>
      <c r="Z21" s="1140"/>
      <c r="AA21" s="1053">
        <v>25</v>
      </c>
      <c r="AB21" s="1054"/>
      <c r="AC21" s="1053"/>
      <c r="AD21" s="1054"/>
      <c r="AE21" s="1053"/>
      <c r="AF21" s="1054"/>
      <c r="AG21" s="1053"/>
      <c r="AH21" s="1054"/>
      <c r="AI21" s="1053">
        <v>15</v>
      </c>
      <c r="AJ21" s="1054"/>
      <c r="AK21" s="413">
        <f>AA21+AC21+AE21+AG21+AI21</f>
        <v>40</v>
      </c>
      <c r="AL21" s="414">
        <v>0.28799999999999998</v>
      </c>
      <c r="AM21" s="1125"/>
      <c r="AN21" s="1116" t="s">
        <v>1022</v>
      </c>
      <c r="AO21" s="1117"/>
      <c r="AP21" s="1114" t="s">
        <v>1057</v>
      </c>
      <c r="AQ21" s="1115"/>
      <c r="AR21" s="1116" t="s">
        <v>1022</v>
      </c>
      <c r="AS21" s="1117"/>
      <c r="AT21" s="287" t="s">
        <v>1079</v>
      </c>
      <c r="AU21" s="336" t="s">
        <v>1066</v>
      </c>
      <c r="AV21" s="337" t="s">
        <v>1080</v>
      </c>
      <c r="AW21" s="338" t="s">
        <v>1061</v>
      </c>
      <c r="AX21" s="339" t="s">
        <v>1062</v>
      </c>
      <c r="AY21" s="402"/>
      <c r="AZ21" s="1106"/>
      <c r="BA21" s="1109"/>
      <c r="BB21" s="1112"/>
      <c r="BC21" s="1109"/>
      <c r="BD21" s="1089"/>
      <c r="BE21" s="1092"/>
      <c r="BF21" s="415"/>
      <c r="BG21" s="340"/>
      <c r="BH21" s="325">
        <v>0.8</v>
      </c>
      <c r="BI21" s="341" t="str">
        <f>IF(ISERROR(IF(V20="R.INHERENTE
4","R. INHERENTE",(IF(BD20="R.RESIDUAL
4","R. RESIDUAL"," ")))),"",(IF(V20="R.INHERENTE
4","R. INHERENTE",(IF(BD20="R.RESIDUAL
4","R. RESIDUAL"," ")))))</f>
        <v xml:space="preserve"> </v>
      </c>
      <c r="BJ21" s="342" t="str">
        <f>IF(ISERROR(IF(V20="R.INHERENTE
9","R. INHERENTE",(IF(BD20="R.RESIDUAL
9","R. RESIDUAL"," ")))),"",(IF(V20="R.INHERENTE
9","R. INHERENTE",(IF(BD20="R.RESIDUAL
9","R. RESIDUAL"," ")))))</f>
        <v xml:space="preserve"> </v>
      </c>
      <c r="BK21" s="343" t="str">
        <f>IF(ISERROR(IF(V20="R.INHERENTE
14","R. INHERENTE",(IF(BD20="R.RESIDUAL
14","R. RESIDUAL"," ")))),"",(IF(V20="R.INHERENTE
14","R. INHERENTE",(IF(BD20="R.RESIDUAL
14","R. RESIDUAL"," ")))))</f>
        <v xml:space="preserve"> </v>
      </c>
      <c r="BL21" s="344" t="str">
        <f>IF(ISERROR(IF(V20="R.INHERENTE
19","R. INHERENTE",(IF(BD20="R.RESIDUAL
19","R. RESIDUAL"," ")))),"",(IF(V20="R.INHERENTE
19","R. INHERENTE",(IF(BD20="R.RESIDUAL
19","R. RESIDUAL"," ")))))</f>
        <v xml:space="preserve"> </v>
      </c>
      <c r="BM21" s="345" t="str">
        <f>IF(ISERROR(IF(V20="R.INHERENTE
24","R. INHERENTE",(IF(BD20="R.RESIDUAL
24","R. RESIDUAL"," ")))),"",(IF(V20="R.INHERENTE
24","R. INHERENTE",(IF(BD20="R.RESIDUAL
24","R. RESIDUAL"," ")))))</f>
        <v>R. INHERENTE</v>
      </c>
      <c r="BN21" s="1381"/>
      <c r="BO21" s="1220"/>
      <c r="BP21" s="1193"/>
      <c r="BQ21" s="1193"/>
      <c r="BR21" s="1099"/>
      <c r="BS21" s="1193"/>
      <c r="BT21" s="1080"/>
      <c r="BU21" s="1249"/>
      <c r="BV21" s="1220"/>
      <c r="BW21" s="1193"/>
      <c r="BX21" s="1223"/>
      <c r="BY21" s="1381"/>
      <c r="BZ21" s="1068"/>
      <c r="CA21" s="1071"/>
      <c r="CB21" s="1074"/>
      <c r="CC21" s="1065"/>
      <c r="CD21" s="1065"/>
      <c r="CE21" s="1065"/>
      <c r="CF21" s="1065"/>
      <c r="CG21" s="1065"/>
      <c r="CH21" s="1065"/>
      <c r="CI21" s="1065"/>
      <c r="CJ21" s="1065"/>
      <c r="CK21" s="1065"/>
      <c r="CL21" s="1065"/>
      <c r="CM21" s="1065"/>
      <c r="CN21" s="1065"/>
      <c r="CO21" s="1065"/>
      <c r="CP21" s="1065"/>
      <c r="CQ21" s="1065"/>
      <c r="CR21" s="1065"/>
      <c r="CS21" s="1065"/>
      <c r="CT21" s="1042"/>
      <c r="CU21" s="1447"/>
      <c r="CV21" s="1068"/>
      <c r="CW21" s="1071"/>
      <c r="CX21" s="1074"/>
      <c r="CY21" s="1056"/>
      <c r="CZ21" s="1060"/>
      <c r="DA21" s="1061"/>
      <c r="DB21" s="1060"/>
      <c r="DC21" s="1061"/>
      <c r="DD21" s="1056"/>
      <c r="DE21" s="1056"/>
      <c r="DF21" s="1056"/>
      <c r="DG21" s="1056"/>
      <c r="DH21" s="1056"/>
      <c r="DI21" s="1056"/>
      <c r="DJ21" s="1056"/>
      <c r="DK21" s="1056"/>
      <c r="DL21" s="1056"/>
      <c r="DM21" s="1056"/>
      <c r="DN21" s="1056"/>
      <c r="DO21" s="1056"/>
      <c r="DP21" s="1056"/>
      <c r="DQ21" s="1056"/>
      <c r="DR21" s="1056"/>
      <c r="DS21" s="1056"/>
      <c r="DT21" s="1042"/>
      <c r="DU21" s="1381"/>
      <c r="DV21" s="1045"/>
      <c r="DW21" s="1048"/>
      <c r="DX21" s="1048"/>
      <c r="DY21" s="1051"/>
    </row>
    <row r="22" spans="2:129" s="391" customFormat="1" ht="48" customHeight="1">
      <c r="B22" s="1215"/>
      <c r="C22" s="1166"/>
      <c r="D22" s="1169"/>
      <c r="E22" s="1172"/>
      <c r="F22" s="1169"/>
      <c r="G22" s="1175"/>
      <c r="H22" s="1145"/>
      <c r="I22" s="330" t="s">
        <v>1081</v>
      </c>
      <c r="J22" s="331" t="s">
        <v>1082</v>
      </c>
      <c r="K22" s="332" t="s">
        <v>1083</v>
      </c>
      <c r="L22" s="333" t="s">
        <v>1084</v>
      </c>
      <c r="M22" s="1148"/>
      <c r="N22" s="1151"/>
      <c r="O22" s="1154"/>
      <c r="P22" s="1381"/>
      <c r="Q22" s="1157"/>
      <c r="R22" s="1160"/>
      <c r="S22" s="1128"/>
      <c r="T22" s="1131"/>
      <c r="U22" s="1134"/>
      <c r="V22" s="1137"/>
      <c r="W22" s="297"/>
      <c r="X22" s="334" t="s">
        <v>1085</v>
      </c>
      <c r="Y22" s="335" t="s">
        <v>1055</v>
      </c>
      <c r="Z22" s="1140"/>
      <c r="AA22" s="1053">
        <v>25</v>
      </c>
      <c r="AB22" s="1054"/>
      <c r="AC22" s="1053"/>
      <c r="AD22" s="1054"/>
      <c r="AE22" s="1053"/>
      <c r="AF22" s="1054"/>
      <c r="AG22" s="1053"/>
      <c r="AH22" s="1054"/>
      <c r="AI22" s="1053">
        <v>15</v>
      </c>
      <c r="AJ22" s="1054"/>
      <c r="AK22" s="413">
        <f>AA22+AC22+AE22+AG22+AI22</f>
        <v>40</v>
      </c>
      <c r="AL22" s="414">
        <v>0.17299999999999999</v>
      </c>
      <c r="AM22" s="1125"/>
      <c r="AN22" s="1116" t="s">
        <v>1022</v>
      </c>
      <c r="AO22" s="1117"/>
      <c r="AP22" s="1114" t="s">
        <v>1057</v>
      </c>
      <c r="AQ22" s="1115"/>
      <c r="AR22" s="1116" t="s">
        <v>1022</v>
      </c>
      <c r="AS22" s="1117"/>
      <c r="AT22" s="287" t="s">
        <v>1086</v>
      </c>
      <c r="AU22" s="336" t="s">
        <v>1066</v>
      </c>
      <c r="AV22" s="337" t="s">
        <v>1087</v>
      </c>
      <c r="AW22" s="338" t="s">
        <v>1061</v>
      </c>
      <c r="AX22" s="339" t="s">
        <v>1062</v>
      </c>
      <c r="AY22" s="402"/>
      <c r="AZ22" s="1106"/>
      <c r="BA22" s="1109"/>
      <c r="BB22" s="1112"/>
      <c r="BC22" s="1109"/>
      <c r="BD22" s="1089"/>
      <c r="BE22" s="1092"/>
      <c r="BF22" s="415"/>
      <c r="BG22" s="340"/>
      <c r="BH22" s="325">
        <v>0.60000000000000009</v>
      </c>
      <c r="BI22" s="341" t="str">
        <f>IF(ISERROR(IF(V20="R.INHERENTE
3","R. INHERENTE",(IF(BD20="R.RESIDUAL
3","R. RESIDUAL"," ")))),"",(IF(V20="R.INHERENTE
3","R. INHERENTE",(IF(BD20="R.RESIDUAL
3","R. RESIDUAL"," ")))))</f>
        <v xml:space="preserve"> </v>
      </c>
      <c r="BJ22" s="342" t="str">
        <f>IF(ISERROR(IF(V20="R.INHERENTE
8","R. INHERENTE",(IF(BD20="R.RESIDUAL
8","R. RESIDUAL"," ")))),"",(IF(V20="R.INHERENTE
8","R. INHERENTE",(IF(BD20="R.RESIDUAL
8","R. RESIDUAL"," ")))))</f>
        <v xml:space="preserve"> </v>
      </c>
      <c r="BK22" s="343" t="str">
        <f>IF(ISERROR(IF(V20="R.INHERENTE
13","R. INHERENTE",(IF(BD20="R.RESIDUAL
13","R. RESIDUAL"," ")))),"",(IF(V20="R.INHERENTE
13","R. INHERENTE",(IF(BD20="R.RESIDUAL
13","R. RESIDUAL"," ")))))</f>
        <v xml:space="preserve"> </v>
      </c>
      <c r="BL22" s="344" t="str">
        <f>IF(ISERROR(IF(V20="R.INHERENTE
18","R. INHERENTE",(IF(BD20="R.RESIDUAL
18","R. RESIDUAL"," ")))),"",(IF(V20="R.INHERENTE
18","R. INHERENTE",(IF(BD20="R.RESIDUAL
18","R. RESIDUAL"," ")))))</f>
        <v xml:space="preserve"> </v>
      </c>
      <c r="BM22" s="345" t="str">
        <f>IF(ISERROR(IF(V20="R.INHERENTE
23","R. INHERENTE",(IF(BD20="R.RESIDUAL
23","R. RESIDUAL"," ")))),"",(IF(V20="R.INHERENTE
23","R. INHERENTE",(IF(BD20="R.RESIDUAL
23","R. RESIDUAL"," ")))))</f>
        <v xml:space="preserve"> </v>
      </c>
      <c r="BN22" s="1381"/>
      <c r="BO22" s="1220"/>
      <c r="BP22" s="1193"/>
      <c r="BQ22" s="1193"/>
      <c r="BR22" s="1099"/>
      <c r="BS22" s="1193"/>
      <c r="BT22" s="1080"/>
      <c r="BU22" s="1249"/>
      <c r="BV22" s="1220"/>
      <c r="BW22" s="1193"/>
      <c r="BX22" s="1223"/>
      <c r="BY22" s="1381"/>
      <c r="BZ22" s="1068"/>
      <c r="CA22" s="1071"/>
      <c r="CB22" s="1074"/>
      <c r="CC22" s="1065"/>
      <c r="CD22" s="1065"/>
      <c r="CE22" s="1065"/>
      <c r="CF22" s="1065"/>
      <c r="CG22" s="1065"/>
      <c r="CH22" s="1065"/>
      <c r="CI22" s="1065"/>
      <c r="CJ22" s="1065"/>
      <c r="CK22" s="1065"/>
      <c r="CL22" s="1065"/>
      <c r="CM22" s="1065"/>
      <c r="CN22" s="1065"/>
      <c r="CO22" s="1065"/>
      <c r="CP22" s="1065"/>
      <c r="CQ22" s="1065"/>
      <c r="CR22" s="1065"/>
      <c r="CS22" s="1065"/>
      <c r="CT22" s="1042"/>
      <c r="CU22" s="1447"/>
      <c r="CV22" s="1068"/>
      <c r="CW22" s="1071"/>
      <c r="CX22" s="1074"/>
      <c r="CY22" s="1056"/>
      <c r="CZ22" s="1060"/>
      <c r="DA22" s="1061"/>
      <c r="DB22" s="1060"/>
      <c r="DC22" s="1061"/>
      <c r="DD22" s="1056"/>
      <c r="DE22" s="1056"/>
      <c r="DF22" s="1056"/>
      <c r="DG22" s="1056"/>
      <c r="DH22" s="1056"/>
      <c r="DI22" s="1056"/>
      <c r="DJ22" s="1056"/>
      <c r="DK22" s="1056"/>
      <c r="DL22" s="1056"/>
      <c r="DM22" s="1056"/>
      <c r="DN22" s="1056"/>
      <c r="DO22" s="1056"/>
      <c r="DP22" s="1056"/>
      <c r="DQ22" s="1056"/>
      <c r="DR22" s="1056"/>
      <c r="DS22" s="1056"/>
      <c r="DT22" s="1042"/>
      <c r="DU22" s="1381"/>
      <c r="DV22" s="1045"/>
      <c r="DW22" s="1048"/>
      <c r="DX22" s="1048"/>
      <c r="DY22" s="1051"/>
    </row>
    <row r="23" spans="2:129" s="391" customFormat="1" ht="48" customHeight="1">
      <c r="B23" s="1215"/>
      <c r="C23" s="1166"/>
      <c r="D23" s="1169"/>
      <c r="E23" s="1172"/>
      <c r="F23" s="1169"/>
      <c r="G23" s="1175"/>
      <c r="H23" s="1145"/>
      <c r="I23" s="346"/>
      <c r="J23" s="331" t="s">
        <v>1088</v>
      </c>
      <c r="K23" s="332"/>
      <c r="L23" s="333"/>
      <c r="M23" s="1148"/>
      <c r="N23" s="1151"/>
      <c r="O23" s="1154"/>
      <c r="P23" s="1381"/>
      <c r="Q23" s="1157"/>
      <c r="R23" s="1160"/>
      <c r="S23" s="1128"/>
      <c r="T23" s="1131"/>
      <c r="U23" s="1134"/>
      <c r="V23" s="1137"/>
      <c r="W23" s="297"/>
      <c r="X23" s="347"/>
      <c r="Y23" s="335"/>
      <c r="Z23" s="1140"/>
      <c r="AA23" s="1053"/>
      <c r="AB23" s="1054"/>
      <c r="AC23" s="1053"/>
      <c r="AD23" s="1054"/>
      <c r="AE23" s="1053"/>
      <c r="AF23" s="1054"/>
      <c r="AG23" s="1053"/>
      <c r="AH23" s="1054"/>
      <c r="AI23" s="1053"/>
      <c r="AJ23" s="1054"/>
      <c r="AK23" s="413">
        <f>AA23+AC23+AE23+AG23+AI23</f>
        <v>0</v>
      </c>
      <c r="AL23" s="414"/>
      <c r="AM23" s="1125"/>
      <c r="AN23" s="1116"/>
      <c r="AO23" s="1117"/>
      <c r="AP23" s="1114"/>
      <c r="AQ23" s="1115"/>
      <c r="AR23" s="1116"/>
      <c r="AS23" s="1117"/>
      <c r="AT23" s="348"/>
      <c r="AU23" s="349"/>
      <c r="AV23" s="350"/>
      <c r="AW23" s="351"/>
      <c r="AX23" s="352"/>
      <c r="AY23" s="402"/>
      <c r="AZ23" s="1106"/>
      <c r="BA23" s="1109"/>
      <c r="BB23" s="1112"/>
      <c r="BC23" s="1109"/>
      <c r="BD23" s="1089"/>
      <c r="BE23" s="1092"/>
      <c r="BF23" s="415"/>
      <c r="BG23" s="340"/>
      <c r="BH23" s="325">
        <v>0.4</v>
      </c>
      <c r="BI23" s="341" t="str">
        <f>IF(ISERROR(IF(V20="R.INHERENTE
2","R. INHERENTE",(IF(BD20="R.RESIDUAL
2","R. RESIDUAL"," ")))),"",(IF(V20="R.INHERENTE
2","R. INHERENTE",(IF(BD20="R.RESIDUAL
2","R. RESIDUAL"," ")))))</f>
        <v xml:space="preserve"> </v>
      </c>
      <c r="BJ23" s="342" t="str">
        <f>IF(ISERROR(IF(V20="R.INHERENTE
7","R. INHERENTE",(IF(BD20="R.RESIDUAL
7","R. RESIDUAL"," ")))),"",(IF(V20="R.INHERENTE
7","R. INHERENTE",(IF(BD20="R.RESIDUAL
7","R. RESIDUAL"," ")))))</f>
        <v xml:space="preserve"> </v>
      </c>
      <c r="BK23" s="353" t="str">
        <f>IF(ISERROR(IF(V20="R.INHERENTE
12","R. INHERENTE",(IF(BD20="R.RESIDUAL
12","R. RESIDUAL"," ")))),"",(IF(V20="R.INHERENTE
12","R. INHERENTE",(IF(BD20="R.RESIDUAL
12","R. RESIDUAL"," ")))))</f>
        <v xml:space="preserve"> </v>
      </c>
      <c r="BL23" s="343" t="str">
        <f>IF(ISERROR(IF(V20="R.INHERENTE
17","R. INHERENTE",(IF(BD20="R.RESIDUAL
17","R. RESIDUAL"," ")))),"",(IF(V20="R.INHERENTE
17","R. INHERENTE",(IF(BD20="R.RESIDUAL
17","R. RESIDUAL"," ")))))</f>
        <v xml:space="preserve"> </v>
      </c>
      <c r="BM23" s="345" t="str">
        <f>IF(ISERROR(IF(V20="R.INHERENTE
22","R. INHERENTE",(IF(BD20="R.RESIDUAL
22","R. RESIDUAL"," ")))),"",(IF(V20="R.INHERENTE
22","R. INHERENTE",(IF(BD20="R.RESIDUAL
22","R. RESIDUAL"," ")))))</f>
        <v xml:space="preserve"> </v>
      </c>
      <c r="BN23" s="1381"/>
      <c r="BO23" s="1220"/>
      <c r="BP23" s="1193"/>
      <c r="BQ23" s="1193"/>
      <c r="BR23" s="1099"/>
      <c r="BS23" s="1193"/>
      <c r="BT23" s="1080"/>
      <c r="BU23" s="1249"/>
      <c r="BV23" s="1220"/>
      <c r="BW23" s="1193"/>
      <c r="BX23" s="1223"/>
      <c r="BY23" s="1381"/>
      <c r="BZ23" s="1068"/>
      <c r="CA23" s="1071"/>
      <c r="CB23" s="1074"/>
      <c r="CC23" s="1065"/>
      <c r="CD23" s="1065"/>
      <c r="CE23" s="1065"/>
      <c r="CF23" s="1065"/>
      <c r="CG23" s="1065"/>
      <c r="CH23" s="1065"/>
      <c r="CI23" s="1065"/>
      <c r="CJ23" s="1065"/>
      <c r="CK23" s="1065"/>
      <c r="CL23" s="1065"/>
      <c r="CM23" s="1065"/>
      <c r="CN23" s="1065"/>
      <c r="CO23" s="1065"/>
      <c r="CP23" s="1065"/>
      <c r="CQ23" s="1065"/>
      <c r="CR23" s="1065"/>
      <c r="CS23" s="1065"/>
      <c r="CT23" s="1042"/>
      <c r="CU23" s="1447"/>
      <c r="CV23" s="1068"/>
      <c r="CW23" s="1071"/>
      <c r="CX23" s="1074"/>
      <c r="CY23" s="1056"/>
      <c r="CZ23" s="1060"/>
      <c r="DA23" s="1061"/>
      <c r="DB23" s="1060"/>
      <c r="DC23" s="1061"/>
      <c r="DD23" s="1056"/>
      <c r="DE23" s="1056"/>
      <c r="DF23" s="1056"/>
      <c r="DG23" s="1056"/>
      <c r="DH23" s="1056"/>
      <c r="DI23" s="1056"/>
      <c r="DJ23" s="1056"/>
      <c r="DK23" s="1056"/>
      <c r="DL23" s="1056"/>
      <c r="DM23" s="1056"/>
      <c r="DN23" s="1056"/>
      <c r="DO23" s="1056"/>
      <c r="DP23" s="1056"/>
      <c r="DQ23" s="1056"/>
      <c r="DR23" s="1056"/>
      <c r="DS23" s="1056"/>
      <c r="DT23" s="1042"/>
      <c r="DU23" s="1381"/>
      <c r="DV23" s="1045"/>
      <c r="DW23" s="1048"/>
      <c r="DX23" s="1048"/>
      <c r="DY23" s="1051"/>
    </row>
    <row r="24" spans="2:129" s="391" customFormat="1" ht="48" customHeight="1" thickBot="1">
      <c r="B24" s="1216"/>
      <c r="C24" s="1167"/>
      <c r="D24" s="1170"/>
      <c r="E24" s="1173"/>
      <c r="F24" s="1170"/>
      <c r="G24" s="1176"/>
      <c r="H24" s="1146"/>
      <c r="I24" s="354"/>
      <c r="J24" s="355" t="s">
        <v>1089</v>
      </c>
      <c r="K24" s="356"/>
      <c r="L24" s="357"/>
      <c r="M24" s="1149"/>
      <c r="N24" s="1152"/>
      <c r="O24" s="1155"/>
      <c r="P24" s="1381"/>
      <c r="Q24" s="1158"/>
      <c r="R24" s="1161"/>
      <c r="S24" s="1129"/>
      <c r="T24" s="1132"/>
      <c r="U24" s="1135"/>
      <c r="V24" s="1138"/>
      <c r="W24" s="297"/>
      <c r="X24" s="358"/>
      <c r="Y24" s="359"/>
      <c r="Z24" s="1141"/>
      <c r="AA24" s="1142"/>
      <c r="AB24" s="1143"/>
      <c r="AC24" s="1142"/>
      <c r="AD24" s="1143"/>
      <c r="AE24" s="1142"/>
      <c r="AF24" s="1143"/>
      <c r="AG24" s="1142"/>
      <c r="AH24" s="1143"/>
      <c r="AI24" s="1142"/>
      <c r="AJ24" s="1143"/>
      <c r="AK24" s="416">
        <f>AA24+AC24+AE24+AG24+AI24</f>
        <v>0</v>
      </c>
      <c r="AL24" s="417"/>
      <c r="AM24" s="1126"/>
      <c r="AN24" s="1118"/>
      <c r="AO24" s="1119"/>
      <c r="AP24" s="1120"/>
      <c r="AQ24" s="1121"/>
      <c r="AR24" s="1118"/>
      <c r="AS24" s="1119"/>
      <c r="AT24" s="360"/>
      <c r="AU24" s="361"/>
      <c r="AV24" s="362"/>
      <c r="AW24" s="363"/>
      <c r="AX24" s="364"/>
      <c r="AY24" s="402">
        <f>+(IF(AND($AZ32&gt;0,$AZ32&lt;=0.2),0.2,(IF(AND($AZ32&gt;0.2,$AZ32&lt;=0.4),0.4,(IF(AND($AZ32&gt;0.4,$AZ32&lt;=0.6),0.6,(IF(AND($AZ32&gt;0.6,$AZ32&lt;=0.8),0.8,(IF($AZ32&gt;0.8,1,""))))))))))</f>
        <v>0.2</v>
      </c>
      <c r="AZ24" s="1107"/>
      <c r="BA24" s="1110"/>
      <c r="BB24" s="1113"/>
      <c r="BC24" s="1110"/>
      <c r="BD24" s="1090"/>
      <c r="BE24" s="1093"/>
      <c r="BF24" s="415"/>
      <c r="BG24" s="340"/>
      <c r="BH24" s="365">
        <v>0.2</v>
      </c>
      <c r="BI24" s="366" t="str">
        <f>IF(ISERROR(IF(V20="R.INHERENTE
1","R. INHERENTE",(IF(BD20="R.RESIDUAL
1","R. RESIDUAL"," ")))),"",(IF(V20="R.INHERENTE
1","R. INHERENTE",(IF(BD20="R.RESIDUAL
1","R. RESIDUAL"," ")))))</f>
        <v xml:space="preserve"> </v>
      </c>
      <c r="BJ24" s="367" t="str">
        <f>IF(ISERROR(IF(V20="R.INHERENTE
6","R. INHERENTE",(IF(BD20="R.RESIDUAL
6","R. RESIDUAL"," ")))),"",(IF(V20="R.INHERENTE
6","R. INHERENTE",(IF(BD20="R.RESIDUAL
6","R. RESIDUAL"," ")))))</f>
        <v xml:space="preserve"> </v>
      </c>
      <c r="BK24" s="368" t="str">
        <f>IF(ISERROR(IF(V20="R.INHERENTE
11","R. INHERENTE",(IF(BD20="R.RESIDUAL
11","R. RESIDUAL"," ")))),"",(IF(V20="R.INHERENTE
11","R. INHERENTE",(IF(BD20="R.RESIDUAL
11","R. RESIDUAL"," ")))))</f>
        <v xml:space="preserve"> </v>
      </c>
      <c r="BL24" s="369" t="str">
        <f>IF(ISERROR(IF(V20="R.INHERENTE
16","R. INHERENTE",(IF(BD20="R.RESIDUAL
16","R. RESIDUAL"," ")))),"",(IF(V20="R.INHERENTE
16","R. INHERENTE",(IF(BD20="R.RESIDUAL
16","R. RESIDUAL"," ")))))</f>
        <v xml:space="preserve"> </v>
      </c>
      <c r="BM24" s="370" t="str">
        <f>IF(ISERROR(IF(V20="R.INHERENTE
21","R. INHERENTE",(IF(BD20="R.RESIDUAL
21","R. RESIDUAL"," ")))),"",(IF(V20="R.INHERENTE
21","R. INHERENTE",(IF(BD20="R.RESIDUAL
21","R. RESIDUAL"," ")))))</f>
        <v>R. RESIDUAL</v>
      </c>
      <c r="BN24" s="1381"/>
      <c r="BO24" s="1221"/>
      <c r="BP24" s="1194"/>
      <c r="BQ24" s="1194"/>
      <c r="BR24" s="1100"/>
      <c r="BS24" s="1194"/>
      <c r="BT24" s="1081"/>
      <c r="BU24" s="1249"/>
      <c r="BV24" s="1221"/>
      <c r="BW24" s="1194"/>
      <c r="BX24" s="1224"/>
      <c r="BY24" s="1381"/>
      <c r="BZ24" s="1069"/>
      <c r="CA24" s="1072"/>
      <c r="CB24" s="1075"/>
      <c r="CC24" s="1066"/>
      <c r="CD24" s="1066"/>
      <c r="CE24" s="1066"/>
      <c r="CF24" s="1066"/>
      <c r="CG24" s="1066"/>
      <c r="CH24" s="1066"/>
      <c r="CI24" s="1066"/>
      <c r="CJ24" s="1066"/>
      <c r="CK24" s="1066"/>
      <c r="CL24" s="1066"/>
      <c r="CM24" s="1066"/>
      <c r="CN24" s="1066"/>
      <c r="CO24" s="1066"/>
      <c r="CP24" s="1066"/>
      <c r="CQ24" s="1066"/>
      <c r="CR24" s="1066"/>
      <c r="CS24" s="1066"/>
      <c r="CT24" s="1043"/>
      <c r="CU24" s="1447"/>
      <c r="CV24" s="1069"/>
      <c r="CW24" s="1072"/>
      <c r="CX24" s="1075"/>
      <c r="CY24" s="1057"/>
      <c r="CZ24" s="1062"/>
      <c r="DA24" s="1063"/>
      <c r="DB24" s="1062"/>
      <c r="DC24" s="1063"/>
      <c r="DD24" s="1057"/>
      <c r="DE24" s="1057"/>
      <c r="DF24" s="1057"/>
      <c r="DG24" s="1057"/>
      <c r="DH24" s="1057"/>
      <c r="DI24" s="1057"/>
      <c r="DJ24" s="1057"/>
      <c r="DK24" s="1057"/>
      <c r="DL24" s="1057"/>
      <c r="DM24" s="1057"/>
      <c r="DN24" s="1057"/>
      <c r="DO24" s="1057"/>
      <c r="DP24" s="1057"/>
      <c r="DQ24" s="1057"/>
      <c r="DR24" s="1057"/>
      <c r="DS24" s="1057"/>
      <c r="DT24" s="1043"/>
      <c r="DU24" s="1381"/>
      <c r="DV24" s="1046"/>
      <c r="DW24" s="1049"/>
      <c r="DX24" s="1049"/>
      <c r="DY24" s="1052"/>
    </row>
    <row r="25" spans="2:129" ht="12.75" customHeight="1" thickBot="1">
      <c r="B25" s="391"/>
      <c r="P25" s="1381"/>
      <c r="W25" s="297"/>
      <c r="AY25" s="402"/>
      <c r="BI25" s="419">
        <v>0.2</v>
      </c>
      <c r="BJ25" s="420">
        <v>0.4</v>
      </c>
      <c r="BK25" s="420">
        <v>0.60000000000000009</v>
      </c>
      <c r="BL25" s="420">
        <v>0.8</v>
      </c>
      <c r="BM25" s="420">
        <v>1</v>
      </c>
      <c r="BN25" s="1381"/>
      <c r="BU25" s="1249"/>
      <c r="BY25" s="1381"/>
      <c r="CU25" s="1447"/>
      <c r="DU25" s="1381"/>
    </row>
    <row r="26" spans="2:129" s="391" customFormat="1" ht="48" customHeight="1">
      <c r="B26" s="1214" t="s">
        <v>1040</v>
      </c>
      <c r="C26" s="1165">
        <v>2</v>
      </c>
      <c r="D26" s="1168" t="s">
        <v>1041</v>
      </c>
      <c r="E26" s="1171" t="s">
        <v>1042</v>
      </c>
      <c r="F26" s="1168" t="s">
        <v>1043</v>
      </c>
      <c r="G26" s="1174" t="s">
        <v>1044</v>
      </c>
      <c r="H26" s="1217" t="s">
        <v>1090</v>
      </c>
      <c r="I26" s="314" t="s">
        <v>1091</v>
      </c>
      <c r="J26" s="315" t="s">
        <v>1047</v>
      </c>
      <c r="K26" s="316" t="s">
        <v>1092</v>
      </c>
      <c r="L26" s="317" t="s">
        <v>1093</v>
      </c>
      <c r="M26" s="1147" t="str">
        <f>IF(G26="","",(CONCATENATE("Posibilidad de afectación ",G26," ",H26," ",I26," ",I27," ",I28," ",I29," ",I30)))</f>
        <v xml:space="preserve">Posibilidad de afectación económica y reputacional por sanciones e investigaciones al recibir o solicitar dádivas, beneficios a nombre propio o de terceros a favorecimiento en la evaluación técnica de contratos,  debido a la omisión y modificación de los criterios habilitantes e inadecuada supervisión.    </v>
      </c>
      <c r="N26" s="1150" t="s">
        <v>1094</v>
      </c>
      <c r="O26" s="1153" t="s">
        <v>1095</v>
      </c>
      <c r="P26" s="1381"/>
      <c r="Q26" s="1156" t="s">
        <v>1096</v>
      </c>
      <c r="R26" s="1159">
        <f>IF(ISERROR(VLOOKUP($Q26,[3]Listas!$F$21:$G$25,2,FALSE)),"",(VLOOKUP($Q26,[3]Listas!$F$21:$G$25,2,FALSE)))</f>
        <v>1</v>
      </c>
      <c r="S26" s="1127" t="str">
        <f>IF(ISERROR(VLOOKUP($R26,[3]Listas!$F$4:$G$8,2,FALSE)),"",(VLOOKUP($R26,[3]Listas!$F$4:$G$8,2,FALSE)))</f>
        <v>MUY ALTA 
Se espera que el evento ocurra en la mayoría de las circunstancias.</v>
      </c>
      <c r="T26" s="1130" t="s">
        <v>1053</v>
      </c>
      <c r="U26" s="1133">
        <f>IF(ISERROR(VLOOKUP($T26,[3]Listas!$F$30:$G$37,2,FALSE)),"",(VLOOKUP($T26,[3]Listas!$F$30:$G$37,2,FALSE)))</f>
        <v>1</v>
      </c>
      <c r="V26" s="1136" t="str">
        <f>IF(R26="","",(CONCATENATE("R.INHERENTE
",(IF(AND($R26=0.2,$U26=0.2),1,(IF(AND($R26=0.2,$U26=0.4),6,(IF(AND($R26=0.2,$U26=0.6),11,(IF(AND($R26=0.2,$U26=0.8),16,(IF(AND($R26=0.2,$U26=1),21,(IF(AND($R26=0.4,$U26=0.2),2,(IF(AND($R26=0.4,$U26=0.4),7,(IF(AND($R26=0.4,$U26=0.6),12,(IF(AND($R26=0.4,$U26=0.8),17,(IF(AND($R26=0.4,$U26=1),22,(IF(AND($R26=0.6,$U26=0.2),3,(IF(AND($R26=0.6,$U26=0.4),8,(IF(AND($R26=0.6,$U26=0.6),13,(IF(AND($R26=0.6,$U26=0.8),18,(IF(AND($R26=0.6,$U26=1),23,(IF(AND($R26=0.8,$U26=0.2),4,(IF(AND($R26=0.8,$U26=0.4),9,(IF(AND($R26=0.8,$U26=0.6),14,(IF(AND($R26=0.8,$U26=0.8),19,(IF(AND($R26=0.8,$U26=1),24,(IF(AND($R26=1,$U26=0.2),5,(IF(AND($R26=1,$U26=0.4),10,(IF(AND($R26=1,$U26=0.6),15,(IF(AND($R26=1,$U26=0.8),20,(IF(AND($R26=1,$U26=1),25,"")))))))))))))))))))))))))))))))))))))))))))))))))))))</f>
        <v>R.INHERENTE
25</v>
      </c>
      <c r="W26" s="297"/>
      <c r="X26" s="318" t="s">
        <v>1097</v>
      </c>
      <c r="Y26" s="319" t="s">
        <v>1055</v>
      </c>
      <c r="Z26" s="1139" t="s">
        <v>1056</v>
      </c>
      <c r="AA26" s="1122">
        <v>25</v>
      </c>
      <c r="AB26" s="1123"/>
      <c r="AC26" s="1122"/>
      <c r="AD26" s="1123"/>
      <c r="AE26" s="1122"/>
      <c r="AF26" s="1123"/>
      <c r="AG26" s="1122"/>
      <c r="AH26" s="1123"/>
      <c r="AI26" s="1122">
        <v>15</v>
      </c>
      <c r="AJ26" s="1123"/>
      <c r="AK26" s="411">
        <f>AA26+AC26+AE26+AG26+AI26</f>
        <v>40</v>
      </c>
      <c r="AL26" s="412">
        <v>0.6</v>
      </c>
      <c r="AM26" s="1124">
        <f>U26</f>
        <v>1</v>
      </c>
      <c r="AN26" s="1103" t="s">
        <v>1022</v>
      </c>
      <c r="AO26" s="1104"/>
      <c r="AP26" s="1101" t="s">
        <v>1057</v>
      </c>
      <c r="AQ26" s="1102"/>
      <c r="AR26" s="1103" t="s">
        <v>1022</v>
      </c>
      <c r="AS26" s="1104"/>
      <c r="AT26" s="320" t="s">
        <v>1098</v>
      </c>
      <c r="AU26" s="321" t="s">
        <v>172</v>
      </c>
      <c r="AV26" s="322" t="s">
        <v>1099</v>
      </c>
      <c r="AW26" s="323" t="s">
        <v>1100</v>
      </c>
      <c r="AX26" s="324" t="s">
        <v>1101</v>
      </c>
      <c r="AY26" s="402" t="str">
        <f>+(IF(AND($AZ34&gt;0,$AZ34&lt;=0.2),0.2,(IF(AND($AZ34&gt;0.2,$AZ34&lt;=0.4),0.4,(IF(AND($AZ34&gt;0.4,$AZ34&lt;=0.6),0.6,(IF(AND($AZ34&gt;0.6,$AZ34&lt;=0.8),0.8,(IF($AZ34&gt;0.8,1,""))))))))))</f>
        <v/>
      </c>
      <c r="AZ26" s="1105">
        <f>+MIN(AL26:AL30)</f>
        <v>0.216</v>
      </c>
      <c r="BA26" s="1108" t="str">
        <f>+(IF($AY18=0.2,"MUY BAJA",(IF($AY18=0.4,"BAJA",(IF($AY18=0.6,"MEDIA",(IF($AY18=0.8,"ALTA",(IF($AY18=1,"MUY ALTA",""))))))))))</f>
        <v>BAJA</v>
      </c>
      <c r="BB26" s="1111">
        <f>+MIN(AM26:AM30)</f>
        <v>1</v>
      </c>
      <c r="BC26" s="1108" t="str">
        <f>+(IF($BF26=0.2,"MUY BAJA",(IF($BF26=0.4,"BAJA",(IF($BF26=0.6,"MEDIA",(IF($BF26=0.8,"ALTA",(IF($BF26=1,"MUY ALTA",""))))))))))</f>
        <v>MUY ALTA</v>
      </c>
      <c r="BD26" s="1088" t="str">
        <f>IF($AY18="","",(CONCATENATE("R.RESIDUAL
",(IF(AND($AY18=0.2,$BF26=0.2),1,(IF(AND($AY18=0.2,$BF26=0.4),6,(IF(AND($AY18=0.2,$BF26=0.6),11,(IF(AND($AY18=0.2,$BF26=0.8),16,(IF(AND($AY18=0.2,$BF26=1),21,(IF(AND($AY18=0.4,$BF26=0.2),2,(IF(AND($AY18=0.4,$BF26=0.4),7,(IF(AND($AY18=0.4,$BF26=0.6),12,(IF(AND($AY18=0.4,$BF26=0.8),17,(IF(AND($AY18=0.4,$BF26=1),22,(IF(AND($AY18=0.6,$BF26=0.2),3,(IF(AND($AY18=0.6,$BF26=0.4),8,(IF(AND($AY18=0.6,$BF26=0.6),13,(IF(AND($AY18=0.6,$BF26=0.8),18,(IF(AND($AY18=0.6,$BF26=1),23,(IF(AND($AY18=0.8,$BF26=0.2),4,(IF(AND($AY18=0.8,$BF26=0.4),9,(IF(AND($AY18=0.8,$BF26=0.6),14,(IF(AND($AY18=0.8,$BF26=0.8),19,(IF(AND($AY18=0.8,$BF26=1),24,(IF(AND($AY18=1,$BF26=0.2),5,(IF(AND($AY18=1,$BF26=0.4),10,(IF(AND($AY18=1,$BF26=0.6),15,(IF(AND($AY18=1,$BF26=0.8),20,(IF(AND($AY18=1,$BF26=1),25,"")))))))))))))))))))))))))))))))))))))))))))))))))))))</f>
        <v>R.RESIDUAL
22</v>
      </c>
      <c r="BE26" s="1091" t="s">
        <v>1063</v>
      </c>
      <c r="BF26" s="402">
        <f>+(IF(AND($BB26&gt;0,$BB26&lt;=0.2),0.2,(IF(AND($BB26&gt;0.2,$BB26&lt;=0.4),0.4,(IF(AND($BB26&gt;0.4,$BB26&lt;=0.6),0.6,(IF(AND($BB26&gt;0.6,$BB26&lt;=0.8),0.8,(IF($BB26&gt;0.8,1,""))))))))))</f>
        <v>1</v>
      </c>
      <c r="BG26" s="298">
        <f>+VLOOKUP($BD26,[3]Listas!$G$114:$H$138,2,FALSE)</f>
        <v>22</v>
      </c>
      <c r="BH26" s="325">
        <v>1</v>
      </c>
      <c r="BI26" s="326" t="str">
        <f>IF(ISERROR(IF(V26="R.INHERENTE
5","R. INHERENTE",(IF(BD26="R.RESIDUAL
5","R. RESIDUAL"," ")))),"",(IF(V26="R.INHERENTE
5","R. INHERENTE",(IF(BD26="R.RESIDUAL
5","R. RESIDUAL"," ")))))</f>
        <v xml:space="preserve"> </v>
      </c>
      <c r="BJ26" s="327" t="str">
        <f>IF(ISERROR(IF(V26="R.INHERENTE
10","R. INHERENTE",(IF(BD26="R.RESIDUAL
10","R. RESIDUAL"," ")))),"",(IF(V26="R.INHERENTE
10","R. INHERENTE",(IF(BD26="R.RESIDUAL
10","R. RESIDUAL"," ")))))</f>
        <v xml:space="preserve"> </v>
      </c>
      <c r="BK26" s="328" t="str">
        <f>IF(ISERROR(IF(V26="R.INHERENTE
15","R. INHERENTE",(IF(BD26="R.RESIDUAL
15","R. RESIDUAL"," ")))),"",(IF(V26="R.INHERENTE
15","R. INHERENTE",(IF(BD26="R.RESIDUAL
15","R. RESIDUAL"," ")))))</f>
        <v xml:space="preserve"> </v>
      </c>
      <c r="BL26" s="328" t="str">
        <f>IF(ISERROR(IF(V26="R.INHERENTE
20","R. INHERENTE",(IF(BD26="R.RESIDUAL
20","R. RESIDUAL"," ")))),"",(IF(V26="R.INHERENTE
20","R. INHERENTE",(IF(BD26="R.RESIDUAL
20","R. RESIDUAL"," ")))))</f>
        <v xml:space="preserve"> </v>
      </c>
      <c r="BM26" s="329" t="str">
        <f>IF(ISERROR(IF(V26="R.INHERENTE
25","R. INHERENTE",(IF(BD26="R.RESIDUAL
25","R. RESIDUAL"," ")))),"",(IF(V26="R.INHERENTE
25","R. INHERENTE",(IF(BD26="R.RESIDUAL
25","R. RESIDUAL"," ")))))</f>
        <v>R. INHERENTE</v>
      </c>
      <c r="BN26" s="1381"/>
      <c r="BO26" s="1186" t="s">
        <v>1102</v>
      </c>
      <c r="BP26" s="1177" t="s">
        <v>1103</v>
      </c>
      <c r="BQ26" s="1225">
        <v>45017</v>
      </c>
      <c r="BR26" s="1098">
        <v>45292</v>
      </c>
      <c r="BS26" s="1177" t="s">
        <v>167</v>
      </c>
      <c r="BT26" s="1079" t="s">
        <v>1067</v>
      </c>
      <c r="BU26" s="1249"/>
      <c r="BV26" s="1186" t="s">
        <v>1104</v>
      </c>
      <c r="BW26" s="1177" t="s">
        <v>1105</v>
      </c>
      <c r="BX26" s="1222" t="s">
        <v>1106</v>
      </c>
      <c r="BY26" s="1381"/>
      <c r="BZ26" s="1067" t="s">
        <v>1070</v>
      </c>
      <c r="CA26" s="1070" t="s">
        <v>1071</v>
      </c>
      <c r="CB26" s="1073" t="s">
        <v>1072</v>
      </c>
      <c r="CC26" s="1064"/>
      <c r="CD26" s="1064" t="s">
        <v>1022</v>
      </c>
      <c r="CE26" s="1064" t="s">
        <v>1022</v>
      </c>
      <c r="CF26" s="1064" t="s">
        <v>1022</v>
      </c>
      <c r="CG26" s="1064"/>
      <c r="CH26" s="1064" t="s">
        <v>1022</v>
      </c>
      <c r="CI26" s="1064" t="s">
        <v>1022</v>
      </c>
      <c r="CJ26" s="1064" t="s">
        <v>1022</v>
      </c>
      <c r="CK26" s="1064"/>
      <c r="CL26" s="1064" t="s">
        <v>1023</v>
      </c>
      <c r="CM26" s="1064" t="s">
        <v>1023</v>
      </c>
      <c r="CN26" s="1064" t="s">
        <v>1023</v>
      </c>
      <c r="CO26" s="1064"/>
      <c r="CP26" s="1064" t="s">
        <v>1022</v>
      </c>
      <c r="CQ26" s="1064" t="s">
        <v>1022</v>
      </c>
      <c r="CR26" s="1064" t="s">
        <v>1022</v>
      </c>
      <c r="CS26" s="1064"/>
      <c r="CT26" s="1041" t="s">
        <v>1073</v>
      </c>
      <c r="CU26" s="1447"/>
      <c r="CV26" s="1067" t="s">
        <v>1070</v>
      </c>
      <c r="CW26" s="1070" t="s">
        <v>1071</v>
      </c>
      <c r="CX26" s="1073" t="s">
        <v>1072</v>
      </c>
      <c r="CY26" s="1055"/>
      <c r="CZ26" s="1058" t="s">
        <v>1023</v>
      </c>
      <c r="DA26" s="1059"/>
      <c r="DB26" s="1058"/>
      <c r="DC26" s="1059"/>
      <c r="DD26" s="1055" t="s">
        <v>1022</v>
      </c>
      <c r="DE26" s="1055" t="s">
        <v>1022</v>
      </c>
      <c r="DF26" s="1055" t="s">
        <v>1022</v>
      </c>
      <c r="DG26" s="1055"/>
      <c r="DH26" s="1055" t="s">
        <v>1022</v>
      </c>
      <c r="DI26" s="1055" t="s">
        <v>1022</v>
      </c>
      <c r="DJ26" s="1055" t="s">
        <v>1022</v>
      </c>
      <c r="DK26" s="1055"/>
      <c r="DL26" s="1055" t="s">
        <v>1023</v>
      </c>
      <c r="DM26" s="1055" t="s">
        <v>1023</v>
      </c>
      <c r="DN26" s="1055" t="s">
        <v>1023</v>
      </c>
      <c r="DO26" s="1055"/>
      <c r="DP26" s="1055" t="s">
        <v>1022</v>
      </c>
      <c r="DQ26" s="1055" t="s">
        <v>1022</v>
      </c>
      <c r="DR26" s="1055" t="s">
        <v>1022</v>
      </c>
      <c r="DS26" s="1055"/>
      <c r="DT26" s="1041" t="s">
        <v>1074</v>
      </c>
      <c r="DU26" s="1381"/>
      <c r="DV26" s="1044"/>
      <c r="DW26" s="1047"/>
      <c r="DX26" s="1047"/>
      <c r="DY26" s="1050"/>
    </row>
    <row r="27" spans="2:129" s="391" customFormat="1" ht="48" customHeight="1">
      <c r="B27" s="1215"/>
      <c r="C27" s="1166"/>
      <c r="D27" s="1169"/>
      <c r="E27" s="1172"/>
      <c r="F27" s="1169"/>
      <c r="G27" s="1175"/>
      <c r="H27" s="1218"/>
      <c r="I27" s="330" t="s">
        <v>1107</v>
      </c>
      <c r="J27" s="331" t="s">
        <v>1076</v>
      </c>
      <c r="K27" s="332" t="s">
        <v>1108</v>
      </c>
      <c r="L27" s="333" t="s">
        <v>1049</v>
      </c>
      <c r="M27" s="1148"/>
      <c r="N27" s="1151"/>
      <c r="O27" s="1154"/>
      <c r="P27" s="1381"/>
      <c r="Q27" s="1157"/>
      <c r="R27" s="1160"/>
      <c r="S27" s="1128"/>
      <c r="T27" s="1131"/>
      <c r="U27" s="1134"/>
      <c r="V27" s="1137"/>
      <c r="W27" s="297"/>
      <c r="X27" s="334" t="s">
        <v>1109</v>
      </c>
      <c r="Y27" s="335" t="s">
        <v>1055</v>
      </c>
      <c r="Z27" s="1140"/>
      <c r="AA27" s="1053">
        <v>25</v>
      </c>
      <c r="AB27" s="1054"/>
      <c r="AC27" s="1053"/>
      <c r="AD27" s="1054"/>
      <c r="AE27" s="1053"/>
      <c r="AF27" s="1054"/>
      <c r="AG27" s="1053"/>
      <c r="AH27" s="1054"/>
      <c r="AI27" s="1053">
        <v>15</v>
      </c>
      <c r="AJ27" s="1054"/>
      <c r="AK27" s="413">
        <f>AA27+AC27+AE27+AG27+AI27</f>
        <v>40</v>
      </c>
      <c r="AL27" s="414">
        <v>0.36</v>
      </c>
      <c r="AM27" s="1125"/>
      <c r="AN27" s="1116" t="s">
        <v>1022</v>
      </c>
      <c r="AO27" s="1117"/>
      <c r="AP27" s="1114" t="s">
        <v>1057</v>
      </c>
      <c r="AQ27" s="1115"/>
      <c r="AR27" s="1116" t="s">
        <v>1022</v>
      </c>
      <c r="AS27" s="1117"/>
      <c r="AT27" s="287" t="s">
        <v>1110</v>
      </c>
      <c r="AU27" s="336" t="s">
        <v>172</v>
      </c>
      <c r="AV27" s="337" t="s">
        <v>1111</v>
      </c>
      <c r="AW27" s="338" t="s">
        <v>1112</v>
      </c>
      <c r="AX27" s="339" t="s">
        <v>1113</v>
      </c>
      <c r="AY27" s="402"/>
      <c r="AZ27" s="1106"/>
      <c r="BA27" s="1109"/>
      <c r="BB27" s="1112"/>
      <c r="BC27" s="1109"/>
      <c r="BD27" s="1089"/>
      <c r="BE27" s="1092"/>
      <c r="BF27" s="415"/>
      <c r="BG27" s="340"/>
      <c r="BH27" s="325">
        <v>0.8</v>
      </c>
      <c r="BI27" s="341" t="str">
        <f>IF(ISERROR(IF(V26="R.INHERENTE
4","R. INHERENTE",(IF(BD26="R.RESIDUAL
4","R. RESIDUAL"," ")))),"",(IF(V26="R.INHERENTE
4","R. INHERENTE",(IF(BD26="R.RESIDUAL
4","R. RESIDUAL"," ")))))</f>
        <v xml:space="preserve"> </v>
      </c>
      <c r="BJ27" s="342" t="str">
        <f>IF(ISERROR(IF(V26="R.INHERENTE
9","R. INHERENTE",(IF(BD26="R.RESIDUAL
9","R. RESIDUAL"," ")))),"",(IF(V26="R.INHERENTE
9","R. INHERENTE",(IF(BD26="R.RESIDUAL
9","R. RESIDUAL"," ")))))</f>
        <v xml:space="preserve"> </v>
      </c>
      <c r="BK27" s="343" t="str">
        <f>IF(ISERROR(IF(V26="R.INHERENTE
14","R. INHERENTE",(IF(BD26="R.RESIDUAL
14","R. RESIDUAL"," ")))),"",(IF(V26="R.INHERENTE
14","R. INHERENTE",(IF(BD26="R.RESIDUAL
14","R. RESIDUAL"," ")))))</f>
        <v xml:space="preserve"> </v>
      </c>
      <c r="BL27" s="344" t="str">
        <f>IF(ISERROR(IF(V26="R.INHERENTE
19","R. INHERENTE",(IF(BD26="R.RESIDUAL
19","R. RESIDUAL"," ")))),"",(IF(V26="R.INHERENTE
19","R. INHERENTE",(IF(BD26="R.RESIDUAL
19","R. RESIDUAL"," ")))))</f>
        <v xml:space="preserve"> </v>
      </c>
      <c r="BM27" s="345" t="str">
        <f>IF(ISERROR(IF(V26="R.INHERENTE
24","R. INHERENTE",(IF(BD26="R.RESIDUAL
24","R. RESIDUAL"," ")))),"",(IF(V26="R.INHERENTE
24","R. INHERENTE",(IF(BD26="R.RESIDUAL
24","R. RESIDUAL"," ")))))</f>
        <v xml:space="preserve"> </v>
      </c>
      <c r="BN27" s="1381"/>
      <c r="BO27" s="1220"/>
      <c r="BP27" s="1193"/>
      <c r="BQ27" s="1193"/>
      <c r="BR27" s="1099"/>
      <c r="BS27" s="1099"/>
      <c r="BT27" s="1080"/>
      <c r="BU27" s="1249"/>
      <c r="BV27" s="1220"/>
      <c r="BW27" s="1193"/>
      <c r="BX27" s="1223"/>
      <c r="BY27" s="1381"/>
      <c r="BZ27" s="1068"/>
      <c r="CA27" s="1071"/>
      <c r="CB27" s="1074"/>
      <c r="CC27" s="1065"/>
      <c r="CD27" s="1065"/>
      <c r="CE27" s="1065"/>
      <c r="CF27" s="1065"/>
      <c r="CG27" s="1065"/>
      <c r="CH27" s="1065"/>
      <c r="CI27" s="1065"/>
      <c r="CJ27" s="1065"/>
      <c r="CK27" s="1065"/>
      <c r="CL27" s="1065"/>
      <c r="CM27" s="1065"/>
      <c r="CN27" s="1065"/>
      <c r="CO27" s="1065"/>
      <c r="CP27" s="1065"/>
      <c r="CQ27" s="1065"/>
      <c r="CR27" s="1065"/>
      <c r="CS27" s="1065"/>
      <c r="CT27" s="1042"/>
      <c r="CU27" s="1447"/>
      <c r="CV27" s="1068"/>
      <c r="CW27" s="1071"/>
      <c r="CX27" s="1074"/>
      <c r="CY27" s="1056"/>
      <c r="CZ27" s="1060"/>
      <c r="DA27" s="1061"/>
      <c r="DB27" s="1060"/>
      <c r="DC27" s="1061"/>
      <c r="DD27" s="1056"/>
      <c r="DE27" s="1056"/>
      <c r="DF27" s="1056"/>
      <c r="DG27" s="1056"/>
      <c r="DH27" s="1056"/>
      <c r="DI27" s="1056"/>
      <c r="DJ27" s="1056"/>
      <c r="DK27" s="1056"/>
      <c r="DL27" s="1056"/>
      <c r="DM27" s="1056"/>
      <c r="DN27" s="1056"/>
      <c r="DO27" s="1056"/>
      <c r="DP27" s="1056"/>
      <c r="DQ27" s="1056"/>
      <c r="DR27" s="1056"/>
      <c r="DS27" s="1056"/>
      <c r="DT27" s="1042"/>
      <c r="DU27" s="1381"/>
      <c r="DV27" s="1045"/>
      <c r="DW27" s="1048"/>
      <c r="DX27" s="1048"/>
      <c r="DY27" s="1051"/>
    </row>
    <row r="28" spans="2:129" s="391" customFormat="1" ht="48" customHeight="1">
      <c r="B28" s="1215"/>
      <c r="C28" s="1166"/>
      <c r="D28" s="1169"/>
      <c r="E28" s="1172"/>
      <c r="F28" s="1169"/>
      <c r="G28" s="1175"/>
      <c r="H28" s="1218"/>
      <c r="I28" s="330"/>
      <c r="J28" s="331" t="s">
        <v>1082</v>
      </c>
      <c r="K28" s="332" t="s">
        <v>1114</v>
      </c>
      <c r="L28" s="333" t="s">
        <v>1093</v>
      </c>
      <c r="M28" s="1148"/>
      <c r="N28" s="1151"/>
      <c r="O28" s="1154"/>
      <c r="P28" s="1381"/>
      <c r="Q28" s="1157"/>
      <c r="R28" s="1160"/>
      <c r="S28" s="1128"/>
      <c r="T28" s="1131"/>
      <c r="U28" s="1134"/>
      <c r="V28" s="1137"/>
      <c r="W28" s="297"/>
      <c r="X28" s="334" t="s">
        <v>1115</v>
      </c>
      <c r="Y28" s="335" t="s">
        <v>1055</v>
      </c>
      <c r="Z28" s="1140"/>
      <c r="AA28" s="1053">
        <v>25</v>
      </c>
      <c r="AB28" s="1054"/>
      <c r="AC28" s="1053"/>
      <c r="AD28" s="1054"/>
      <c r="AE28" s="1053"/>
      <c r="AF28" s="1054"/>
      <c r="AG28" s="1053"/>
      <c r="AH28" s="1054"/>
      <c r="AI28" s="1053">
        <v>15</v>
      </c>
      <c r="AJ28" s="1054"/>
      <c r="AK28" s="413">
        <f>AA28+AC28+AE28+AG28+AI28</f>
        <v>40</v>
      </c>
      <c r="AL28" s="414">
        <v>0.216</v>
      </c>
      <c r="AM28" s="1125"/>
      <c r="AN28" s="1116" t="s">
        <v>1022</v>
      </c>
      <c r="AO28" s="1117"/>
      <c r="AP28" s="1114" t="s">
        <v>1057</v>
      </c>
      <c r="AQ28" s="1115"/>
      <c r="AR28" s="1116" t="s">
        <v>1022</v>
      </c>
      <c r="AS28" s="1117"/>
      <c r="AT28" s="287" t="s">
        <v>1116</v>
      </c>
      <c r="AU28" s="336" t="s">
        <v>172</v>
      </c>
      <c r="AV28" s="337" t="s">
        <v>1117</v>
      </c>
      <c r="AW28" s="338" t="s">
        <v>1112</v>
      </c>
      <c r="AX28" s="339" t="s">
        <v>1118</v>
      </c>
      <c r="AY28" s="402"/>
      <c r="AZ28" s="1106"/>
      <c r="BA28" s="1109"/>
      <c r="BB28" s="1112"/>
      <c r="BC28" s="1109"/>
      <c r="BD28" s="1089"/>
      <c r="BE28" s="1092"/>
      <c r="BF28" s="415"/>
      <c r="BG28" s="340"/>
      <c r="BH28" s="325">
        <v>0.60000000000000009</v>
      </c>
      <c r="BI28" s="341" t="str">
        <f>IF(ISERROR(IF(V26="R.INHERENTE
3","R. INHERENTE",(IF(BD26="R.RESIDUAL
3","R. RESIDUAL"," ")))),"",(IF(V26="R.INHERENTE
3","R. INHERENTE",(IF(BD26="R.RESIDUAL
3","R. RESIDUAL"," ")))))</f>
        <v xml:space="preserve"> </v>
      </c>
      <c r="BJ28" s="342" t="str">
        <f>IF(ISERROR(IF(V26="R.INHERENTE
8","R. INHERENTE",(IF(BD26="R.RESIDUAL
8","R. RESIDUAL"," ")))),"",(IF(V26="R.INHERENTE
8","R. INHERENTE",(IF(BD26="R.RESIDUAL
8","R. RESIDUAL"," ")))))</f>
        <v xml:space="preserve"> </v>
      </c>
      <c r="BK28" s="343" t="str">
        <f>IF(ISERROR(IF(V26="R.INHERENTE
13","R. INHERENTE",(IF(BD26="R.RESIDUAL
13","R. RESIDUAL"," ")))),"",(IF(V26="R.INHERENTE
13","R. INHERENTE",(IF(BD26="R.RESIDUAL
13","R. RESIDUAL"," ")))))</f>
        <v xml:space="preserve"> </v>
      </c>
      <c r="BL28" s="344" t="str">
        <f>IF(ISERROR(IF(V26="R.INHERENTE
18","R. INHERENTE",(IF(BD26="R.RESIDUAL
18","R. RESIDUAL"," ")))),"",(IF(V26="R.INHERENTE
18","R. INHERENTE",(IF(BD26="R.RESIDUAL
18","R. RESIDUAL"," ")))))</f>
        <v xml:space="preserve"> </v>
      </c>
      <c r="BM28" s="345" t="str">
        <f>IF(ISERROR(IF(V26="R.INHERENTE
23","R. INHERENTE",(IF(BD26="R.RESIDUAL
23","R. RESIDUAL"," ")))),"",(IF(V26="R.INHERENTE
23","R. INHERENTE",(IF(BD26="R.RESIDUAL
23","R. RESIDUAL"," ")))))</f>
        <v xml:space="preserve"> </v>
      </c>
      <c r="BN28" s="1381"/>
      <c r="BO28" s="1220"/>
      <c r="BP28" s="1193"/>
      <c r="BQ28" s="1193"/>
      <c r="BR28" s="1099"/>
      <c r="BS28" s="1099"/>
      <c r="BT28" s="1080"/>
      <c r="BU28" s="1249"/>
      <c r="BV28" s="1220"/>
      <c r="BW28" s="1193"/>
      <c r="BX28" s="1223"/>
      <c r="BY28" s="1381"/>
      <c r="BZ28" s="1068"/>
      <c r="CA28" s="1071"/>
      <c r="CB28" s="1074"/>
      <c r="CC28" s="1065"/>
      <c r="CD28" s="1065"/>
      <c r="CE28" s="1065"/>
      <c r="CF28" s="1065"/>
      <c r="CG28" s="1065"/>
      <c r="CH28" s="1065"/>
      <c r="CI28" s="1065"/>
      <c r="CJ28" s="1065"/>
      <c r="CK28" s="1065"/>
      <c r="CL28" s="1065"/>
      <c r="CM28" s="1065"/>
      <c r="CN28" s="1065"/>
      <c r="CO28" s="1065"/>
      <c r="CP28" s="1065"/>
      <c r="CQ28" s="1065"/>
      <c r="CR28" s="1065"/>
      <c r="CS28" s="1065"/>
      <c r="CT28" s="1042"/>
      <c r="CU28" s="1447"/>
      <c r="CV28" s="1068"/>
      <c r="CW28" s="1071"/>
      <c r="CX28" s="1074"/>
      <c r="CY28" s="1056"/>
      <c r="CZ28" s="1060"/>
      <c r="DA28" s="1061"/>
      <c r="DB28" s="1060"/>
      <c r="DC28" s="1061"/>
      <c r="DD28" s="1056"/>
      <c r="DE28" s="1056"/>
      <c r="DF28" s="1056"/>
      <c r="DG28" s="1056"/>
      <c r="DH28" s="1056"/>
      <c r="DI28" s="1056"/>
      <c r="DJ28" s="1056"/>
      <c r="DK28" s="1056"/>
      <c r="DL28" s="1056"/>
      <c r="DM28" s="1056"/>
      <c r="DN28" s="1056"/>
      <c r="DO28" s="1056"/>
      <c r="DP28" s="1056"/>
      <c r="DQ28" s="1056"/>
      <c r="DR28" s="1056"/>
      <c r="DS28" s="1056"/>
      <c r="DT28" s="1042"/>
      <c r="DU28" s="1381"/>
      <c r="DV28" s="1045"/>
      <c r="DW28" s="1048"/>
      <c r="DX28" s="1048"/>
      <c r="DY28" s="1051"/>
    </row>
    <row r="29" spans="2:129" s="391" customFormat="1" ht="48" customHeight="1">
      <c r="B29" s="1215"/>
      <c r="C29" s="1166"/>
      <c r="D29" s="1169"/>
      <c r="E29" s="1172"/>
      <c r="F29" s="1169"/>
      <c r="G29" s="1175"/>
      <c r="H29" s="1218"/>
      <c r="I29" s="371"/>
      <c r="J29" s="331" t="s">
        <v>1088</v>
      </c>
      <c r="K29" s="332" t="s">
        <v>1119</v>
      </c>
      <c r="L29" s="333"/>
      <c r="M29" s="1148"/>
      <c r="N29" s="1151"/>
      <c r="O29" s="1154"/>
      <c r="P29" s="1381"/>
      <c r="Q29" s="1157"/>
      <c r="R29" s="1160"/>
      <c r="S29" s="1128"/>
      <c r="T29" s="1131"/>
      <c r="U29" s="1134"/>
      <c r="V29" s="1137"/>
      <c r="W29" s="297"/>
      <c r="X29" s="347"/>
      <c r="Y29" s="335"/>
      <c r="Z29" s="1140"/>
      <c r="AA29" s="1053"/>
      <c r="AB29" s="1054"/>
      <c r="AC29" s="1053"/>
      <c r="AD29" s="1054"/>
      <c r="AE29" s="1053"/>
      <c r="AF29" s="1054"/>
      <c r="AG29" s="1053"/>
      <c r="AH29" s="1054"/>
      <c r="AI29" s="1053"/>
      <c r="AJ29" s="1054"/>
      <c r="AK29" s="413">
        <f>AA29+AC29+AE29+AG29+AI29</f>
        <v>0</v>
      </c>
      <c r="AL29" s="414"/>
      <c r="AM29" s="1125"/>
      <c r="AN29" s="1116"/>
      <c r="AO29" s="1117"/>
      <c r="AP29" s="1114"/>
      <c r="AQ29" s="1115"/>
      <c r="AR29" s="1116"/>
      <c r="AS29" s="1117"/>
      <c r="AT29" s="348"/>
      <c r="AU29" s="349"/>
      <c r="AV29" s="350"/>
      <c r="AW29" s="351"/>
      <c r="AX29" s="352"/>
      <c r="AY29" s="402"/>
      <c r="AZ29" s="1106"/>
      <c r="BA29" s="1109"/>
      <c r="BB29" s="1112"/>
      <c r="BC29" s="1109"/>
      <c r="BD29" s="1089"/>
      <c r="BE29" s="1092"/>
      <c r="BF29" s="415"/>
      <c r="BG29" s="340"/>
      <c r="BH29" s="325">
        <v>0.4</v>
      </c>
      <c r="BI29" s="341" t="str">
        <f>IF(ISERROR(IF(V26="R.INHERENTE
2","R. INHERENTE",(IF(BD26="R.RESIDUAL
2","R. RESIDUAL"," ")))),"",(IF(V26="R.INHERENTE
2","R. INHERENTE",(IF(BD26="R.RESIDUAL
2","R. RESIDUAL"," ")))))</f>
        <v xml:space="preserve"> </v>
      </c>
      <c r="BJ29" s="342" t="str">
        <f>IF(ISERROR(IF(V26="R.INHERENTE
7","R. INHERENTE",(IF(BD26="R.RESIDUAL
7","R. RESIDUAL"," ")))),"",(IF(V26="R.INHERENTE
7","R. INHERENTE",(IF(BD26="R.RESIDUAL
7","R. RESIDUAL"," ")))))</f>
        <v xml:space="preserve"> </v>
      </c>
      <c r="BK29" s="353" t="str">
        <f>IF(ISERROR(IF(V26="R.INHERENTE
12","R. INHERENTE",(IF(BD26="R.RESIDUAL
12","R. RESIDUAL"," ")))),"",(IF(V26="R.INHERENTE
12","R. INHERENTE",(IF(BD26="R.RESIDUAL
12","R. RESIDUAL"," ")))))</f>
        <v xml:space="preserve"> </v>
      </c>
      <c r="BL29" s="343" t="str">
        <f>IF(ISERROR(IF(V26="R.INHERENTE
17","R. INHERENTE",(IF(BD26="R.RESIDUAL
17","R. RESIDUAL"," ")))),"",(IF(V26="R.INHERENTE
17","R. INHERENTE",(IF(BD26="R.RESIDUAL
17","R. RESIDUAL"," ")))))</f>
        <v xml:space="preserve"> </v>
      </c>
      <c r="BM29" s="345" t="str">
        <f>IF(ISERROR(IF(V26="R.INHERENTE
22","R. INHERENTE",(IF(BD26="R.RESIDUAL
22","R. RESIDUAL"," ")))),"",(IF(V26="R.INHERENTE
22","R. INHERENTE",(IF(BD26="R.RESIDUAL
22","R. RESIDUAL"," ")))))</f>
        <v>R. RESIDUAL</v>
      </c>
      <c r="BN29" s="1381"/>
      <c r="BO29" s="1220"/>
      <c r="BP29" s="1193"/>
      <c r="BQ29" s="1193"/>
      <c r="BR29" s="1099"/>
      <c r="BS29" s="1099"/>
      <c r="BT29" s="1080"/>
      <c r="BU29" s="1249"/>
      <c r="BV29" s="1220"/>
      <c r="BW29" s="1193"/>
      <c r="BX29" s="1223"/>
      <c r="BY29" s="1381"/>
      <c r="BZ29" s="1068"/>
      <c r="CA29" s="1071"/>
      <c r="CB29" s="1074"/>
      <c r="CC29" s="1065"/>
      <c r="CD29" s="1065"/>
      <c r="CE29" s="1065"/>
      <c r="CF29" s="1065"/>
      <c r="CG29" s="1065"/>
      <c r="CH29" s="1065"/>
      <c r="CI29" s="1065"/>
      <c r="CJ29" s="1065"/>
      <c r="CK29" s="1065"/>
      <c r="CL29" s="1065"/>
      <c r="CM29" s="1065"/>
      <c r="CN29" s="1065"/>
      <c r="CO29" s="1065"/>
      <c r="CP29" s="1065"/>
      <c r="CQ29" s="1065"/>
      <c r="CR29" s="1065"/>
      <c r="CS29" s="1065"/>
      <c r="CT29" s="1042"/>
      <c r="CU29" s="1447"/>
      <c r="CV29" s="1068"/>
      <c r="CW29" s="1071"/>
      <c r="CX29" s="1074"/>
      <c r="CY29" s="1056"/>
      <c r="CZ29" s="1060"/>
      <c r="DA29" s="1061"/>
      <c r="DB29" s="1060"/>
      <c r="DC29" s="1061"/>
      <c r="DD29" s="1056"/>
      <c r="DE29" s="1056"/>
      <c r="DF29" s="1056"/>
      <c r="DG29" s="1056"/>
      <c r="DH29" s="1056"/>
      <c r="DI29" s="1056"/>
      <c r="DJ29" s="1056"/>
      <c r="DK29" s="1056"/>
      <c r="DL29" s="1056"/>
      <c r="DM29" s="1056"/>
      <c r="DN29" s="1056"/>
      <c r="DO29" s="1056"/>
      <c r="DP29" s="1056"/>
      <c r="DQ29" s="1056"/>
      <c r="DR29" s="1056"/>
      <c r="DS29" s="1056"/>
      <c r="DT29" s="1042"/>
      <c r="DU29" s="1381"/>
      <c r="DV29" s="1045"/>
      <c r="DW29" s="1048"/>
      <c r="DX29" s="1048"/>
      <c r="DY29" s="1051"/>
    </row>
    <row r="30" spans="2:129" s="391" customFormat="1" ht="48" customHeight="1" thickBot="1">
      <c r="B30" s="1216"/>
      <c r="C30" s="1167"/>
      <c r="D30" s="1170"/>
      <c r="E30" s="1173"/>
      <c r="F30" s="1170"/>
      <c r="G30" s="1176"/>
      <c r="H30" s="1219"/>
      <c r="I30" s="372"/>
      <c r="J30" s="355" t="s">
        <v>1089</v>
      </c>
      <c r="K30" s="356" t="s">
        <v>1120</v>
      </c>
      <c r="L30" s="357"/>
      <c r="M30" s="1149"/>
      <c r="N30" s="1152"/>
      <c r="O30" s="1155"/>
      <c r="P30" s="1381"/>
      <c r="Q30" s="1158"/>
      <c r="R30" s="1161"/>
      <c r="S30" s="1129"/>
      <c r="T30" s="1132"/>
      <c r="U30" s="1135"/>
      <c r="V30" s="1138"/>
      <c r="W30" s="297"/>
      <c r="X30" s="358"/>
      <c r="Y30" s="359"/>
      <c r="Z30" s="1141"/>
      <c r="AA30" s="1142"/>
      <c r="AB30" s="1143"/>
      <c r="AC30" s="1142"/>
      <c r="AD30" s="1143"/>
      <c r="AE30" s="1142"/>
      <c r="AF30" s="1143"/>
      <c r="AG30" s="1142"/>
      <c r="AH30" s="1143"/>
      <c r="AI30" s="1142"/>
      <c r="AJ30" s="1143"/>
      <c r="AK30" s="416">
        <f>AA30+AC30+AE30+AG30+AI30</f>
        <v>0</v>
      </c>
      <c r="AL30" s="417"/>
      <c r="AM30" s="1126"/>
      <c r="AN30" s="1118"/>
      <c r="AO30" s="1119"/>
      <c r="AP30" s="1120"/>
      <c r="AQ30" s="1121"/>
      <c r="AR30" s="1118"/>
      <c r="AS30" s="1119"/>
      <c r="AT30" s="360"/>
      <c r="AU30" s="361"/>
      <c r="AV30" s="362"/>
      <c r="AW30" s="363"/>
      <c r="AX30" s="364"/>
      <c r="AY30" s="402">
        <f>+(IF(AND($AZ38&gt;0,$AZ38&lt;=0.2),0.2,(IF(AND($AZ38&gt;0.2,$AZ38&lt;=0.4),0.4,(IF(AND($AZ38&gt;0.4,$AZ38&lt;=0.6),0.6,(IF(AND($AZ38&gt;0.6,$AZ38&lt;=0.8),0.8,(IF($AZ38&gt;0.8,1,""))))))))))</f>
        <v>0.4</v>
      </c>
      <c r="AZ30" s="1107"/>
      <c r="BA30" s="1110"/>
      <c r="BB30" s="1113"/>
      <c r="BC30" s="1110"/>
      <c r="BD30" s="1090"/>
      <c r="BE30" s="1093"/>
      <c r="BF30" s="415"/>
      <c r="BG30" s="340"/>
      <c r="BH30" s="365">
        <v>0.2</v>
      </c>
      <c r="BI30" s="366" t="str">
        <f>IF(ISERROR(IF(V26="R.INHERENTE
1","R. INHERENTE",(IF(BD26="R.RESIDUAL
1","R. RESIDUAL"," ")))),"",(IF(V26="R.INHERENTE
1","R. INHERENTE",(IF(BD26="R.RESIDUAL
1","R. RESIDUAL"," ")))))</f>
        <v xml:space="preserve"> </v>
      </c>
      <c r="BJ30" s="367" t="str">
        <f>IF(ISERROR(IF(V26="R.INHERENTE
6","R. INHERENTE",(IF(BD26="R.RESIDUAL
6","R. RESIDUAL"," ")))),"",(IF(V26="R.INHERENTE
6","R. INHERENTE",(IF(BD26="R.RESIDUAL
6","R. RESIDUAL"," ")))))</f>
        <v xml:space="preserve"> </v>
      </c>
      <c r="BK30" s="368" t="str">
        <f>IF(ISERROR(IF(V26="R.INHERENTE
11","R. INHERENTE",(IF(BD26="R.RESIDUAL
11","R. RESIDUAL"," ")))),"",(IF(V26="R.INHERENTE
11","R. INHERENTE",(IF(BD26="R.RESIDUAL
11","R. RESIDUAL"," ")))))</f>
        <v xml:space="preserve"> </v>
      </c>
      <c r="BL30" s="369" t="str">
        <f>IF(ISERROR(IF(V26="R.INHERENTE
16","R. INHERENTE",(IF(BD26="R.RESIDUAL
16","R. RESIDUAL"," ")))),"",(IF(V26="R.INHERENTE
16","R. INHERENTE",(IF(BD26="R.RESIDUAL
16","R. RESIDUAL"," ")))))</f>
        <v xml:space="preserve"> </v>
      </c>
      <c r="BM30" s="370" t="str">
        <f>IF(ISERROR(IF(V26="R.INHERENTE
21","R. INHERENTE",(IF(BD26="R.RESIDUAL
21","R. RESIDUAL"," ")))),"",(IF(V26="R.INHERENTE
21","R. INHERENTE",(IF(BD26="R.RESIDUAL
21","R. RESIDUAL"," ")))))</f>
        <v xml:space="preserve"> </v>
      </c>
      <c r="BN30" s="1381"/>
      <c r="BO30" s="1221"/>
      <c r="BP30" s="1194"/>
      <c r="BQ30" s="1194"/>
      <c r="BR30" s="1100"/>
      <c r="BS30" s="1100"/>
      <c r="BT30" s="1081"/>
      <c r="BU30" s="1249"/>
      <c r="BV30" s="1221"/>
      <c r="BW30" s="1194"/>
      <c r="BX30" s="1224"/>
      <c r="BY30" s="1381"/>
      <c r="BZ30" s="1069"/>
      <c r="CA30" s="1072"/>
      <c r="CB30" s="1075"/>
      <c r="CC30" s="1066"/>
      <c r="CD30" s="1066"/>
      <c r="CE30" s="1066"/>
      <c r="CF30" s="1066"/>
      <c r="CG30" s="1066"/>
      <c r="CH30" s="1066"/>
      <c r="CI30" s="1066"/>
      <c r="CJ30" s="1066"/>
      <c r="CK30" s="1066"/>
      <c r="CL30" s="1066"/>
      <c r="CM30" s="1066"/>
      <c r="CN30" s="1066"/>
      <c r="CO30" s="1066"/>
      <c r="CP30" s="1066"/>
      <c r="CQ30" s="1066"/>
      <c r="CR30" s="1066"/>
      <c r="CS30" s="1066"/>
      <c r="CT30" s="1043"/>
      <c r="CU30" s="1447"/>
      <c r="CV30" s="1069"/>
      <c r="CW30" s="1072"/>
      <c r="CX30" s="1075"/>
      <c r="CY30" s="1057"/>
      <c r="CZ30" s="1062"/>
      <c r="DA30" s="1063"/>
      <c r="DB30" s="1062"/>
      <c r="DC30" s="1063"/>
      <c r="DD30" s="1057"/>
      <c r="DE30" s="1057"/>
      <c r="DF30" s="1057"/>
      <c r="DG30" s="1057"/>
      <c r="DH30" s="1057"/>
      <c r="DI30" s="1057"/>
      <c r="DJ30" s="1057"/>
      <c r="DK30" s="1057"/>
      <c r="DL30" s="1057"/>
      <c r="DM30" s="1057"/>
      <c r="DN30" s="1057"/>
      <c r="DO30" s="1057"/>
      <c r="DP30" s="1057"/>
      <c r="DQ30" s="1057"/>
      <c r="DR30" s="1057"/>
      <c r="DS30" s="1057"/>
      <c r="DT30" s="1043"/>
      <c r="DU30" s="1381"/>
      <c r="DV30" s="1046"/>
      <c r="DW30" s="1049"/>
      <c r="DX30" s="1049"/>
      <c r="DY30" s="1052"/>
    </row>
    <row r="31" spans="2:129" ht="12.75" customHeight="1" thickBot="1">
      <c r="P31" s="1381"/>
      <c r="W31" s="297"/>
      <c r="AY31" s="402"/>
      <c r="BI31" s="419">
        <v>0.2</v>
      </c>
      <c r="BJ31" s="420">
        <v>0.4</v>
      </c>
      <c r="BK31" s="420">
        <v>0.60000000000000009</v>
      </c>
      <c r="BL31" s="420">
        <v>0.8</v>
      </c>
      <c r="BM31" s="420">
        <v>1</v>
      </c>
      <c r="BN31" s="1381"/>
      <c r="BU31" s="1249"/>
      <c r="BY31" s="1381"/>
      <c r="CU31" s="1447"/>
      <c r="DU31" s="1381"/>
    </row>
    <row r="32" spans="2:129" s="391" customFormat="1" ht="48" customHeight="1">
      <c r="B32" s="1214" t="s">
        <v>1040</v>
      </c>
      <c r="C32" s="1165">
        <v>3</v>
      </c>
      <c r="D32" s="1168" t="s">
        <v>1121</v>
      </c>
      <c r="E32" s="1171" t="s">
        <v>1122</v>
      </c>
      <c r="F32" s="1168" t="s">
        <v>1043</v>
      </c>
      <c r="G32" s="1174" t="s">
        <v>1044</v>
      </c>
      <c r="H32" s="1144" t="s">
        <v>1123</v>
      </c>
      <c r="I32" s="314" t="s">
        <v>1124</v>
      </c>
      <c r="J32" s="315" t="s">
        <v>1047</v>
      </c>
      <c r="K32" s="316" t="s">
        <v>1125</v>
      </c>
      <c r="L32" s="317" t="s">
        <v>1049</v>
      </c>
      <c r="M32" s="1147" t="str">
        <f>IF(G32="","",(CONCATENATE("Posibilidad de afectación ",G32," ",H32," ",I32," ",I33," ",I34," ",I35," ",I36)))</f>
        <v xml:space="preserve">Posibilidad de afectación económica y reputacional por emisión de conceptos jurídicos ajustados a intereses propios o de un tercero,
 debido a conflictos de interes y falta de controles de legalidad.   </v>
      </c>
      <c r="N32" s="1150" t="s">
        <v>1050</v>
      </c>
      <c r="O32" s="1153" t="s">
        <v>1126</v>
      </c>
      <c r="P32" s="1381"/>
      <c r="Q32" s="1156" t="s">
        <v>1127</v>
      </c>
      <c r="R32" s="1159">
        <f>IF(ISERROR(VLOOKUP($Q32,[3]Listas!$F$21:$G$25,2,FALSE)),"",(VLOOKUP($Q32,[3]Listas!$F$21:$G$25,2,FALSE)))</f>
        <v>0.4</v>
      </c>
      <c r="S32" s="1127" t="str">
        <f>IF(ISERROR(VLOOKUP($R32,[3]Listas!$F$4:$G$8,2,FALSE)),"",(VLOOKUP($R32,[3]Listas!$F$4:$G$8,2,FALSE)))</f>
        <v>BAJA
El evento puede ocurrir en algún momento.</v>
      </c>
      <c r="T32" s="1130" t="s">
        <v>1053</v>
      </c>
      <c r="U32" s="1133">
        <f>IF(ISERROR(VLOOKUP($T32,[3]Listas!$F$30:$G$37,2,FALSE)),"",(VLOOKUP($T32,[3]Listas!$F$30:$G$37,2,FALSE)))</f>
        <v>1</v>
      </c>
      <c r="V32" s="1136" t="str">
        <f>IF(R32="","",(CONCATENATE("R.INHERENTE
",(IF(AND($R32=0.2,$U32=0.2),1,(IF(AND($R32=0.2,$U32=0.4),6,(IF(AND($R32=0.2,$U32=0.6),11,(IF(AND($R32=0.2,$U32=0.8),16,(IF(AND($R32=0.2,$U32=1),21,(IF(AND($R32=0.4,$U32=0.2),2,(IF(AND($R32=0.4,$U32=0.4),7,(IF(AND($R32=0.4,$U32=0.6),12,(IF(AND($R32=0.4,$U32=0.8),17,(IF(AND($R32=0.4,$U32=1),22,(IF(AND($R32=0.6,$U32=0.2),3,(IF(AND($R32=0.6,$U32=0.4),8,(IF(AND($R32=0.6,$U32=0.6),13,(IF(AND($R32=0.6,$U32=0.8),18,(IF(AND($R32=0.6,$U32=1),23,(IF(AND($R32=0.8,$U32=0.2),4,(IF(AND($R32=0.8,$U32=0.4),9,(IF(AND($R32=0.8,$U32=0.6),14,(IF(AND($R32=0.8,$U32=0.8),19,(IF(AND($R32=0.8,$U32=1),24,(IF(AND($R32=1,$U32=0.2),5,(IF(AND($R32=1,$U32=0.4),10,(IF(AND($R32=1,$U32=0.6),15,(IF(AND($R32=1,$U32=0.8),20,(IF(AND($R32=1,$U32=1),25,"")))))))))))))))))))))))))))))))))))))))))))))))))))))</f>
        <v>R.INHERENTE
22</v>
      </c>
      <c r="W32" s="297"/>
      <c r="X32" s="318" t="s">
        <v>1128</v>
      </c>
      <c r="Y32" s="319" t="s">
        <v>1055</v>
      </c>
      <c r="Z32" s="1139" t="s">
        <v>1056</v>
      </c>
      <c r="AA32" s="1122">
        <v>25</v>
      </c>
      <c r="AB32" s="1123"/>
      <c r="AC32" s="1122"/>
      <c r="AD32" s="1123"/>
      <c r="AE32" s="1122"/>
      <c r="AF32" s="1123"/>
      <c r="AG32" s="1122"/>
      <c r="AH32" s="1123"/>
      <c r="AI32" s="1122">
        <v>15</v>
      </c>
      <c r="AJ32" s="1123"/>
      <c r="AK32" s="411">
        <f>AA32+AC32+AE32+AG32+AI32</f>
        <v>40</v>
      </c>
      <c r="AL32" s="412">
        <v>0.24</v>
      </c>
      <c r="AM32" s="1124">
        <f>U32</f>
        <v>1</v>
      </c>
      <c r="AN32" s="1103" t="s">
        <v>1022</v>
      </c>
      <c r="AO32" s="1104"/>
      <c r="AP32" s="1101" t="s">
        <v>1057</v>
      </c>
      <c r="AQ32" s="1102"/>
      <c r="AR32" s="1103" t="s">
        <v>1022</v>
      </c>
      <c r="AS32" s="1104"/>
      <c r="AT32" s="320" t="s">
        <v>1129</v>
      </c>
      <c r="AU32" s="321" t="s">
        <v>172</v>
      </c>
      <c r="AV32" s="322" t="s">
        <v>1130</v>
      </c>
      <c r="AW32" s="323" t="s">
        <v>1131</v>
      </c>
      <c r="AX32" s="324" t="s">
        <v>1132</v>
      </c>
      <c r="AY32" s="402"/>
      <c r="AZ32" s="1105">
        <f>+MIN(AL32:AL36)</f>
        <v>0.16800000000000001</v>
      </c>
      <c r="BA32" s="1108" t="str">
        <f>+(IF($AY24=0.2,"MUY BAJA",(IF($AY24=0.4,"BAJA",(IF($AY24=0.6,"MEDIA",(IF($AY24=0.8,"ALTA",(IF($AY24=1,"MUY ALTA",""))))))))))</f>
        <v>MUY BAJA</v>
      </c>
      <c r="BB32" s="1111">
        <f>+MIN(AM32:AM36)</f>
        <v>1</v>
      </c>
      <c r="BC32" s="1108" t="str">
        <f>+(IF($BF32=0.2,"MUY BAJA",(IF($BF32=0.4,"BAJA",(IF($BF32=0.6,"MEDIA",(IF($BF32=0.8,"ALTA",(IF($BF32=1,"MUY ALTA",""))))))))))</f>
        <v>MUY ALTA</v>
      </c>
      <c r="BD32" s="1088" t="str">
        <f>IF($AY24="","",(CONCATENATE("R.RESIDUAL
",(IF(AND($AY24=0.2,$BF32=0.2),1,(IF(AND($AY24=0.2,$BF32=0.4),6,(IF(AND($AY24=0.2,$BF32=0.6),11,(IF(AND($AY24=0.2,$BF32=0.8),16,(IF(AND($AY24=0.2,$BF32=1),21,(IF(AND($AY24=0.4,$BF32=0.2),2,(IF(AND($AY24=0.4,$BF32=0.4),7,(IF(AND($AY24=0.4,$BF32=0.6),12,(IF(AND($AY24=0.4,$BF32=0.8),17,(IF(AND($AY24=0.4,$BF32=1),22,(IF(AND($AY24=0.6,$BF32=0.2),3,(IF(AND($AY24=0.6,$BF32=0.4),8,(IF(AND($AY24=0.6,$BF32=0.6),13,(IF(AND($AY24=0.6,$BF32=0.8),18,(IF(AND($AY24=0.6,$BF32=1),23,(IF(AND($AY24=0.8,$BF32=0.2),4,(IF(AND($AY24=0.8,$BF32=0.4),9,(IF(AND($AY24=0.8,$BF32=0.6),14,(IF(AND($AY24=0.8,$BF32=0.8),19,(IF(AND($AY24=0.8,$BF32=1),24,(IF(AND($AY24=1,$BF32=0.2),5,(IF(AND($AY24=1,$BF32=0.4),10,(IF(AND($AY24=1,$BF32=0.6),15,(IF(AND($AY24=1,$BF32=0.8),20,(IF(AND($AY24=1,$BF32=1),25,"")))))))))))))))))))))))))))))))))))))))))))))))))))))</f>
        <v>R.RESIDUAL
21</v>
      </c>
      <c r="BE32" s="1091" t="s">
        <v>1063</v>
      </c>
      <c r="BF32" s="402">
        <f>+(IF(AND($BB32&gt;0,$BB32&lt;=0.2),0.2,(IF(AND($BB32&gt;0.2,$BB32&lt;=0.4),0.4,(IF(AND($BB32&gt;0.4,$BB32&lt;=0.6),0.6,(IF(AND($BB32&gt;0.6,$BB32&lt;=0.8),0.8,(IF($BB32&gt;0.8,1,""))))))))))</f>
        <v>1</v>
      </c>
      <c r="BG32" s="298">
        <f>+VLOOKUP($BD32,[3]Listas!$G$114:$H$138,2,FALSE)</f>
        <v>21</v>
      </c>
      <c r="BH32" s="325">
        <v>1</v>
      </c>
      <c r="BI32" s="326" t="str">
        <f>IF(ISERROR(IF(V32="R.INHERENTE
5","R. INHERENTE",(IF(BD32="R.RESIDUAL
5","R. RESIDUAL"," ")))),"",(IF(V32="R.INHERENTE
5","R. INHERENTE",(IF(BD32="R.RESIDUAL
5","R. RESIDUAL"," ")))))</f>
        <v xml:space="preserve"> </v>
      </c>
      <c r="BJ32" s="327" t="str">
        <f>IF(ISERROR(IF(V32="R.INHERENTE
10","R. INHERENTE",(IF(BD32="R.RESIDUAL
10","R. RESIDUAL"," ")))),"",(IF(V32="R.INHERENTE
10","R. INHERENTE",(IF(BD32="R.RESIDUAL
10","R. RESIDUAL"," ")))))</f>
        <v xml:space="preserve"> </v>
      </c>
      <c r="BK32" s="328" t="str">
        <f>IF(ISERROR(IF(V32="R.INHERENTE
15","R. INHERENTE",(IF(BD32="R.RESIDUAL
15","R. RESIDUAL"," ")))),"",(IF(V32="R.INHERENTE
15","R. INHERENTE",(IF(BD32="R.RESIDUAL
15","R. RESIDUAL"," ")))))</f>
        <v xml:space="preserve"> </v>
      </c>
      <c r="BL32" s="328" t="str">
        <f>IF(ISERROR(IF(V32="R.INHERENTE
20","R. INHERENTE",(IF(BD32="R.RESIDUAL
20","R. RESIDUAL"," ")))),"",(IF(V32="R.INHERENTE
20","R. INHERENTE",(IF(BD32="R.RESIDUAL
20","R. RESIDUAL"," ")))))</f>
        <v xml:space="preserve"> </v>
      </c>
      <c r="BM32" s="329" t="str">
        <f>IF(ISERROR(IF(V32="R.INHERENTE
25","R. INHERENTE",(IF(BD32="R.RESIDUAL
25","R. RESIDUAL"," ")))),"",(IF(V32="R.INHERENTE
25","R. INHERENTE",(IF(BD32="R.RESIDUAL
25","R. RESIDUAL"," ")))))</f>
        <v xml:space="preserve"> </v>
      </c>
      <c r="BN32" s="1381"/>
      <c r="BO32" s="1186" t="s">
        <v>1133</v>
      </c>
      <c r="BP32" s="1177" t="s">
        <v>1134</v>
      </c>
      <c r="BQ32" s="1098">
        <v>44927</v>
      </c>
      <c r="BR32" s="1098">
        <v>45108</v>
      </c>
      <c r="BS32" s="1177" t="s">
        <v>172</v>
      </c>
      <c r="BT32" s="1079" t="s">
        <v>1067</v>
      </c>
      <c r="BU32" s="1249"/>
      <c r="BV32" s="1189" t="s">
        <v>1135</v>
      </c>
      <c r="BW32" s="1195" t="s">
        <v>1136</v>
      </c>
      <c r="BX32" s="1178" t="s">
        <v>1137</v>
      </c>
      <c r="BY32" s="1381"/>
      <c r="BZ32" s="1067" t="s">
        <v>1070</v>
      </c>
      <c r="CA32" s="1070" t="s">
        <v>1071</v>
      </c>
      <c r="CB32" s="1073" t="s">
        <v>1072</v>
      </c>
      <c r="CC32" s="1064"/>
      <c r="CD32" s="1064" t="s">
        <v>1022</v>
      </c>
      <c r="CE32" s="1064" t="s">
        <v>1022</v>
      </c>
      <c r="CF32" s="1064" t="s">
        <v>1022</v>
      </c>
      <c r="CG32" s="1064"/>
      <c r="CH32" s="1064" t="s">
        <v>1022</v>
      </c>
      <c r="CI32" s="1064" t="s">
        <v>1022</v>
      </c>
      <c r="CJ32" s="1064" t="s">
        <v>1022</v>
      </c>
      <c r="CK32" s="1064"/>
      <c r="CL32" s="1064" t="s">
        <v>1023</v>
      </c>
      <c r="CM32" s="1064" t="s">
        <v>1023</v>
      </c>
      <c r="CN32" s="1064" t="s">
        <v>1023</v>
      </c>
      <c r="CO32" s="1064"/>
      <c r="CP32" s="1064" t="s">
        <v>1022</v>
      </c>
      <c r="CQ32" s="1064" t="s">
        <v>1022</v>
      </c>
      <c r="CR32" s="1064" t="s">
        <v>1022</v>
      </c>
      <c r="CS32" s="1064"/>
      <c r="CT32" s="1041" t="s">
        <v>1073</v>
      </c>
      <c r="CU32" s="1447"/>
      <c r="CV32" s="1067" t="s">
        <v>1070</v>
      </c>
      <c r="CW32" s="1070" t="s">
        <v>1071</v>
      </c>
      <c r="CX32" s="1073" t="s">
        <v>1072</v>
      </c>
      <c r="CY32" s="1055"/>
      <c r="CZ32" s="1058" t="s">
        <v>1023</v>
      </c>
      <c r="DA32" s="1059"/>
      <c r="DB32" s="1058"/>
      <c r="DC32" s="1059"/>
      <c r="DD32" s="1055" t="s">
        <v>1022</v>
      </c>
      <c r="DE32" s="1055" t="s">
        <v>1022</v>
      </c>
      <c r="DF32" s="1055" t="s">
        <v>1022</v>
      </c>
      <c r="DG32" s="1055"/>
      <c r="DH32" s="1055" t="s">
        <v>1022</v>
      </c>
      <c r="DI32" s="1055" t="s">
        <v>1022</v>
      </c>
      <c r="DJ32" s="1055" t="s">
        <v>1022</v>
      </c>
      <c r="DK32" s="1055"/>
      <c r="DL32" s="1055" t="s">
        <v>1023</v>
      </c>
      <c r="DM32" s="1055" t="s">
        <v>1023</v>
      </c>
      <c r="DN32" s="1055" t="s">
        <v>1023</v>
      </c>
      <c r="DO32" s="1055"/>
      <c r="DP32" s="1055" t="s">
        <v>1022</v>
      </c>
      <c r="DQ32" s="1055" t="s">
        <v>1022</v>
      </c>
      <c r="DR32" s="1055" t="s">
        <v>1022</v>
      </c>
      <c r="DS32" s="1055"/>
      <c r="DT32" s="1041" t="s">
        <v>1074</v>
      </c>
      <c r="DU32" s="1381"/>
      <c r="DV32" s="1044"/>
      <c r="DW32" s="1047"/>
      <c r="DX32" s="1047"/>
      <c r="DY32" s="1050"/>
    </row>
    <row r="33" spans="2:129" s="391" customFormat="1" ht="48" customHeight="1">
      <c r="B33" s="1215"/>
      <c r="C33" s="1166"/>
      <c r="D33" s="1169"/>
      <c r="E33" s="1172"/>
      <c r="F33" s="1169"/>
      <c r="G33" s="1175"/>
      <c r="H33" s="1145"/>
      <c r="I33" s="330" t="s">
        <v>1138</v>
      </c>
      <c r="J33" s="331" t="s">
        <v>1076</v>
      </c>
      <c r="K33" s="332" t="s">
        <v>1139</v>
      </c>
      <c r="L33" s="333" t="s">
        <v>1049</v>
      </c>
      <c r="M33" s="1148"/>
      <c r="N33" s="1151"/>
      <c r="O33" s="1154"/>
      <c r="P33" s="1381"/>
      <c r="Q33" s="1157"/>
      <c r="R33" s="1160"/>
      <c r="S33" s="1128"/>
      <c r="T33" s="1131"/>
      <c r="U33" s="1134"/>
      <c r="V33" s="1137"/>
      <c r="W33" s="297"/>
      <c r="X33" s="334" t="s">
        <v>1140</v>
      </c>
      <c r="Y33" s="335" t="s">
        <v>1055</v>
      </c>
      <c r="Z33" s="1140"/>
      <c r="AA33" s="1053"/>
      <c r="AB33" s="1054"/>
      <c r="AC33" s="1053">
        <v>15</v>
      </c>
      <c r="AD33" s="1054"/>
      <c r="AE33" s="1053"/>
      <c r="AF33" s="1054"/>
      <c r="AG33" s="1053"/>
      <c r="AH33" s="1054"/>
      <c r="AI33" s="1053">
        <v>15</v>
      </c>
      <c r="AJ33" s="1054"/>
      <c r="AK33" s="413">
        <f>AA33+AC33+AE33+AG33+AI33</f>
        <v>30</v>
      </c>
      <c r="AL33" s="414">
        <v>0.16800000000000001</v>
      </c>
      <c r="AM33" s="1125"/>
      <c r="AN33" s="1116" t="s">
        <v>1022</v>
      </c>
      <c r="AO33" s="1117"/>
      <c r="AP33" s="1114" t="s">
        <v>1057</v>
      </c>
      <c r="AQ33" s="1115"/>
      <c r="AR33" s="1116" t="s">
        <v>1022</v>
      </c>
      <c r="AS33" s="1117"/>
      <c r="AT33" s="287" t="s">
        <v>1141</v>
      </c>
      <c r="AU33" s="336" t="s">
        <v>1142</v>
      </c>
      <c r="AV33" s="337" t="s">
        <v>1143</v>
      </c>
      <c r="AW33" s="338" t="s">
        <v>1131</v>
      </c>
      <c r="AX33" s="339" t="s">
        <v>1132</v>
      </c>
      <c r="AY33" s="402"/>
      <c r="AZ33" s="1106"/>
      <c r="BA33" s="1109"/>
      <c r="BB33" s="1112"/>
      <c r="BC33" s="1109"/>
      <c r="BD33" s="1089"/>
      <c r="BE33" s="1092"/>
      <c r="BF33" s="415"/>
      <c r="BG33" s="340"/>
      <c r="BH33" s="325">
        <v>0.8</v>
      </c>
      <c r="BI33" s="341" t="str">
        <f>IF(ISERROR(IF(V32="R.INHERENTE
4","R. INHERENTE",(IF(BD32="R.RESIDUAL
4","R. RESIDUAL"," ")))),"",(IF(V32="R.INHERENTE
4","R. INHERENTE",(IF(BD32="R.RESIDUAL
4","R. RESIDUAL"," ")))))</f>
        <v xml:space="preserve"> </v>
      </c>
      <c r="BJ33" s="342" t="str">
        <f>IF(ISERROR(IF(V32="R.INHERENTE
9","R. INHERENTE",(IF(BD32="R.RESIDUAL
9","R. RESIDUAL"," ")))),"",(IF(V32="R.INHERENTE
9","R. INHERENTE",(IF(BD32="R.RESIDUAL
9","R. RESIDUAL"," ")))))</f>
        <v xml:space="preserve"> </v>
      </c>
      <c r="BK33" s="343" t="str">
        <f>IF(ISERROR(IF(V32="R.INHERENTE
14","R. INHERENTE",(IF(BD32="R.RESIDUAL
14","R. RESIDUAL"," ")))),"",(IF(V32="R.INHERENTE
14","R. INHERENTE",(IF(BD32="R.RESIDUAL
14","R. RESIDUAL"," ")))))</f>
        <v xml:space="preserve"> </v>
      </c>
      <c r="BL33" s="344" t="str">
        <f>IF(ISERROR(IF(V32="R.INHERENTE
19","R. INHERENTE",(IF(BD32="R.RESIDUAL
19","R. RESIDUAL"," ")))),"",(IF(V32="R.INHERENTE
19","R. INHERENTE",(IF(BD32="R.RESIDUAL
19","R. RESIDUAL"," ")))))</f>
        <v xml:space="preserve"> </v>
      </c>
      <c r="BM33" s="345" t="str">
        <f>IF(ISERROR(IF(V32="R.INHERENTE
24","R. INHERENTE",(IF(BD32="R.RESIDUAL
24","R. RESIDUAL"," ")))),"",(IF(V32="R.INHERENTE
24","R. INHERENTE",(IF(BD32="R.RESIDUAL
24","R. RESIDUAL"," ")))))</f>
        <v xml:space="preserve"> </v>
      </c>
      <c r="BN33" s="1381"/>
      <c r="BO33" s="1187"/>
      <c r="BP33" s="1099"/>
      <c r="BQ33" s="1099"/>
      <c r="BR33" s="1099"/>
      <c r="BS33" s="1099"/>
      <c r="BT33" s="1080"/>
      <c r="BU33" s="1249"/>
      <c r="BV33" s="1190"/>
      <c r="BW33" s="1196"/>
      <c r="BX33" s="1179"/>
      <c r="BY33" s="1381"/>
      <c r="BZ33" s="1068"/>
      <c r="CA33" s="1071"/>
      <c r="CB33" s="1074"/>
      <c r="CC33" s="1065"/>
      <c r="CD33" s="1065"/>
      <c r="CE33" s="1065"/>
      <c r="CF33" s="1065"/>
      <c r="CG33" s="1065"/>
      <c r="CH33" s="1065"/>
      <c r="CI33" s="1065"/>
      <c r="CJ33" s="1065"/>
      <c r="CK33" s="1065"/>
      <c r="CL33" s="1065"/>
      <c r="CM33" s="1065"/>
      <c r="CN33" s="1065"/>
      <c r="CO33" s="1065"/>
      <c r="CP33" s="1065"/>
      <c r="CQ33" s="1065"/>
      <c r="CR33" s="1065"/>
      <c r="CS33" s="1065"/>
      <c r="CT33" s="1042"/>
      <c r="CU33" s="1447"/>
      <c r="CV33" s="1068"/>
      <c r="CW33" s="1071"/>
      <c r="CX33" s="1074"/>
      <c r="CY33" s="1056"/>
      <c r="CZ33" s="1060"/>
      <c r="DA33" s="1061"/>
      <c r="DB33" s="1060"/>
      <c r="DC33" s="1061"/>
      <c r="DD33" s="1056"/>
      <c r="DE33" s="1056"/>
      <c r="DF33" s="1056"/>
      <c r="DG33" s="1056"/>
      <c r="DH33" s="1056"/>
      <c r="DI33" s="1056"/>
      <c r="DJ33" s="1056"/>
      <c r="DK33" s="1056"/>
      <c r="DL33" s="1056"/>
      <c r="DM33" s="1056"/>
      <c r="DN33" s="1056"/>
      <c r="DO33" s="1056"/>
      <c r="DP33" s="1056"/>
      <c r="DQ33" s="1056"/>
      <c r="DR33" s="1056"/>
      <c r="DS33" s="1056"/>
      <c r="DT33" s="1042"/>
      <c r="DU33" s="1381"/>
      <c r="DV33" s="1045"/>
      <c r="DW33" s="1048"/>
      <c r="DX33" s="1048"/>
      <c r="DY33" s="1051"/>
    </row>
    <row r="34" spans="2:129" s="391" customFormat="1" ht="48" customHeight="1">
      <c r="B34" s="1215"/>
      <c r="C34" s="1166"/>
      <c r="D34" s="1169"/>
      <c r="E34" s="1172"/>
      <c r="F34" s="1169"/>
      <c r="G34" s="1175"/>
      <c r="H34" s="1145"/>
      <c r="I34" s="330"/>
      <c r="J34" s="331" t="s">
        <v>1082</v>
      </c>
      <c r="K34" s="371"/>
      <c r="L34" s="333"/>
      <c r="M34" s="1148"/>
      <c r="N34" s="1151"/>
      <c r="O34" s="1154"/>
      <c r="P34" s="1381"/>
      <c r="Q34" s="1157"/>
      <c r="R34" s="1160"/>
      <c r="S34" s="1128"/>
      <c r="T34" s="1131"/>
      <c r="U34" s="1134"/>
      <c r="V34" s="1137"/>
      <c r="W34" s="297"/>
      <c r="X34" s="334"/>
      <c r="Y34" s="335"/>
      <c r="Z34" s="1140"/>
      <c r="AA34" s="1053"/>
      <c r="AB34" s="1054"/>
      <c r="AC34" s="1053"/>
      <c r="AD34" s="1054"/>
      <c r="AE34" s="1053"/>
      <c r="AF34" s="1054"/>
      <c r="AG34" s="1053"/>
      <c r="AH34" s="1054"/>
      <c r="AI34" s="1053"/>
      <c r="AJ34" s="1054"/>
      <c r="AK34" s="413">
        <f>AA34+AC34+AE34+AG34+AI34</f>
        <v>0</v>
      </c>
      <c r="AL34" s="414"/>
      <c r="AM34" s="1125"/>
      <c r="AN34" s="1116"/>
      <c r="AO34" s="1117"/>
      <c r="AP34" s="1114"/>
      <c r="AQ34" s="1115"/>
      <c r="AR34" s="1116"/>
      <c r="AS34" s="1117"/>
      <c r="AT34" s="287"/>
      <c r="AU34" s="336"/>
      <c r="AV34" s="337"/>
      <c r="AW34" s="338"/>
      <c r="AX34" s="339"/>
      <c r="AY34" s="402"/>
      <c r="AZ34" s="1106"/>
      <c r="BA34" s="1109"/>
      <c r="BB34" s="1112"/>
      <c r="BC34" s="1109"/>
      <c r="BD34" s="1089"/>
      <c r="BE34" s="1092"/>
      <c r="BF34" s="415"/>
      <c r="BG34" s="340"/>
      <c r="BH34" s="325">
        <v>0.60000000000000009</v>
      </c>
      <c r="BI34" s="341" t="str">
        <f>IF(ISERROR(IF(V32="R.INHERENTE
3","R. INHERENTE",(IF(BD32="R.RESIDUAL
3","R. RESIDUAL"," ")))),"",(IF(V32="R.INHERENTE
3","R. INHERENTE",(IF(BD32="R.RESIDUAL
3","R. RESIDUAL"," ")))))</f>
        <v xml:space="preserve"> </v>
      </c>
      <c r="BJ34" s="342" t="str">
        <f>IF(ISERROR(IF(V32="R.INHERENTE
8","R. INHERENTE",(IF(BD32="R.RESIDUAL
8","R. RESIDUAL"," ")))),"",(IF(V32="R.INHERENTE
8","R. INHERENTE",(IF(BD32="R.RESIDUAL
8","R. RESIDUAL"," ")))))</f>
        <v xml:space="preserve"> </v>
      </c>
      <c r="BK34" s="343" t="str">
        <f>IF(ISERROR(IF(V32="R.INHERENTE
13","R. INHERENTE",(IF(BD32="R.RESIDUAL
13","R. RESIDUAL"," ")))),"",(IF(V32="R.INHERENTE
13","R. INHERENTE",(IF(BD32="R.RESIDUAL
13","R. RESIDUAL"," ")))))</f>
        <v xml:space="preserve"> </v>
      </c>
      <c r="BL34" s="344" t="str">
        <f>IF(ISERROR(IF(V32="R.INHERENTE
18","R. INHERENTE",(IF(BD32="R.RESIDUAL
18","R. RESIDUAL"," ")))),"",(IF(V32="R.INHERENTE
18","R. INHERENTE",(IF(BD32="R.RESIDUAL
18","R. RESIDUAL"," ")))))</f>
        <v xml:space="preserve"> </v>
      </c>
      <c r="BM34" s="345" t="str">
        <f>IF(ISERROR(IF(V32="R.INHERENTE
23","R. INHERENTE",(IF(BD32="R.RESIDUAL
23","R. RESIDUAL"," ")))),"",(IF(V32="R.INHERENTE
23","R. INHERENTE",(IF(BD32="R.RESIDUAL
23","R. RESIDUAL"," ")))))</f>
        <v xml:space="preserve"> </v>
      </c>
      <c r="BN34" s="1381"/>
      <c r="BO34" s="1187"/>
      <c r="BP34" s="1099"/>
      <c r="BQ34" s="1099"/>
      <c r="BR34" s="1099"/>
      <c r="BS34" s="1099"/>
      <c r="BT34" s="1080"/>
      <c r="BU34" s="1249"/>
      <c r="BV34" s="1190"/>
      <c r="BW34" s="1196"/>
      <c r="BX34" s="1179"/>
      <c r="BY34" s="1381"/>
      <c r="BZ34" s="1068"/>
      <c r="CA34" s="1071"/>
      <c r="CB34" s="1074"/>
      <c r="CC34" s="1065"/>
      <c r="CD34" s="1065"/>
      <c r="CE34" s="1065"/>
      <c r="CF34" s="1065"/>
      <c r="CG34" s="1065"/>
      <c r="CH34" s="1065"/>
      <c r="CI34" s="1065"/>
      <c r="CJ34" s="1065"/>
      <c r="CK34" s="1065"/>
      <c r="CL34" s="1065"/>
      <c r="CM34" s="1065"/>
      <c r="CN34" s="1065"/>
      <c r="CO34" s="1065"/>
      <c r="CP34" s="1065"/>
      <c r="CQ34" s="1065"/>
      <c r="CR34" s="1065"/>
      <c r="CS34" s="1065"/>
      <c r="CT34" s="1042"/>
      <c r="CU34" s="1447"/>
      <c r="CV34" s="1068"/>
      <c r="CW34" s="1071"/>
      <c r="CX34" s="1074"/>
      <c r="CY34" s="1056"/>
      <c r="CZ34" s="1060"/>
      <c r="DA34" s="1061"/>
      <c r="DB34" s="1060"/>
      <c r="DC34" s="1061"/>
      <c r="DD34" s="1056"/>
      <c r="DE34" s="1056"/>
      <c r="DF34" s="1056"/>
      <c r="DG34" s="1056"/>
      <c r="DH34" s="1056"/>
      <c r="DI34" s="1056"/>
      <c r="DJ34" s="1056"/>
      <c r="DK34" s="1056"/>
      <c r="DL34" s="1056"/>
      <c r="DM34" s="1056"/>
      <c r="DN34" s="1056"/>
      <c r="DO34" s="1056"/>
      <c r="DP34" s="1056"/>
      <c r="DQ34" s="1056"/>
      <c r="DR34" s="1056"/>
      <c r="DS34" s="1056"/>
      <c r="DT34" s="1042"/>
      <c r="DU34" s="1381"/>
      <c r="DV34" s="1045"/>
      <c r="DW34" s="1048"/>
      <c r="DX34" s="1048"/>
      <c r="DY34" s="1051"/>
    </row>
    <row r="35" spans="2:129" s="391" customFormat="1" ht="48" customHeight="1">
      <c r="B35" s="1215"/>
      <c r="C35" s="1166"/>
      <c r="D35" s="1169"/>
      <c r="E35" s="1172"/>
      <c r="F35" s="1169"/>
      <c r="G35" s="1175"/>
      <c r="H35" s="1145"/>
      <c r="I35" s="330"/>
      <c r="J35" s="331" t="s">
        <v>1088</v>
      </c>
      <c r="K35" s="371"/>
      <c r="L35" s="333"/>
      <c r="M35" s="1148"/>
      <c r="N35" s="1151"/>
      <c r="O35" s="1154"/>
      <c r="P35" s="1381"/>
      <c r="Q35" s="1157"/>
      <c r="R35" s="1160"/>
      <c r="S35" s="1128"/>
      <c r="T35" s="1131"/>
      <c r="U35" s="1134"/>
      <c r="V35" s="1137"/>
      <c r="W35" s="297"/>
      <c r="X35" s="347"/>
      <c r="Y35" s="335"/>
      <c r="Z35" s="1140"/>
      <c r="AA35" s="1053"/>
      <c r="AB35" s="1054"/>
      <c r="AC35" s="1053"/>
      <c r="AD35" s="1054"/>
      <c r="AE35" s="1053"/>
      <c r="AF35" s="1054"/>
      <c r="AG35" s="1053"/>
      <c r="AH35" s="1054"/>
      <c r="AI35" s="1053"/>
      <c r="AJ35" s="1054"/>
      <c r="AK35" s="413">
        <f>AA35+AC35+AE35+AG35+AI35</f>
        <v>0</v>
      </c>
      <c r="AL35" s="414"/>
      <c r="AM35" s="1125"/>
      <c r="AN35" s="1116"/>
      <c r="AO35" s="1117"/>
      <c r="AP35" s="1114"/>
      <c r="AQ35" s="1115"/>
      <c r="AR35" s="1116"/>
      <c r="AS35" s="1117"/>
      <c r="AT35" s="348"/>
      <c r="AU35" s="349"/>
      <c r="AV35" s="350"/>
      <c r="AW35" s="351"/>
      <c r="AX35" s="352"/>
      <c r="AY35" s="402"/>
      <c r="AZ35" s="1106"/>
      <c r="BA35" s="1109"/>
      <c r="BB35" s="1112"/>
      <c r="BC35" s="1109"/>
      <c r="BD35" s="1089"/>
      <c r="BE35" s="1092"/>
      <c r="BF35" s="415"/>
      <c r="BG35" s="340"/>
      <c r="BH35" s="325">
        <v>0.4</v>
      </c>
      <c r="BI35" s="341" t="str">
        <f>IF(ISERROR(IF(V32="R.INHERENTE
2","R. INHERENTE",(IF(BD32="R.RESIDUAL
2","R. RESIDUAL"," ")))),"",(IF(V32="R.INHERENTE
2","R. INHERENTE",(IF(BD32="R.RESIDUAL
2","R. RESIDUAL"," ")))))</f>
        <v xml:space="preserve"> </v>
      </c>
      <c r="BJ35" s="342" t="str">
        <f>IF(ISERROR(IF(V32="R.INHERENTE
7","R. INHERENTE",(IF(BD32="R.RESIDUAL
7","R. RESIDUAL"," ")))),"",(IF(V32="R.INHERENTE
7","R. INHERENTE",(IF(BD32="R.RESIDUAL
7","R. RESIDUAL"," ")))))</f>
        <v xml:space="preserve"> </v>
      </c>
      <c r="BK35" s="353" t="str">
        <f>IF(ISERROR(IF(V32="R.INHERENTE
12","R. INHERENTE",(IF(BD32="R.RESIDUAL
12","R. RESIDUAL"," ")))),"",(IF(V32="R.INHERENTE
12","R. INHERENTE",(IF(BD32="R.RESIDUAL
12","R. RESIDUAL"," ")))))</f>
        <v xml:space="preserve"> </v>
      </c>
      <c r="BL35" s="343" t="str">
        <f>IF(ISERROR(IF(V32="R.INHERENTE
17","R. INHERENTE",(IF(BD32="R.RESIDUAL
17","R. RESIDUAL"," ")))),"",(IF(V32="R.INHERENTE
17","R. INHERENTE",(IF(BD32="R.RESIDUAL
17","R. RESIDUAL"," ")))))</f>
        <v xml:space="preserve"> </v>
      </c>
      <c r="BM35" s="345" t="str">
        <f>IF(ISERROR(IF(V32="R.INHERENTE
22","R. INHERENTE",(IF(BD32="R.RESIDUAL
22","R. RESIDUAL"," ")))),"",(IF(V32="R.INHERENTE
22","R. INHERENTE",(IF(BD32="R.RESIDUAL
22","R. RESIDUAL"," ")))))</f>
        <v>R. INHERENTE</v>
      </c>
      <c r="BN35" s="1381"/>
      <c r="BO35" s="1187"/>
      <c r="BP35" s="1099"/>
      <c r="BQ35" s="1099"/>
      <c r="BR35" s="1099"/>
      <c r="BS35" s="1099"/>
      <c r="BT35" s="1080"/>
      <c r="BU35" s="1249"/>
      <c r="BV35" s="1190"/>
      <c r="BW35" s="1196"/>
      <c r="BX35" s="1179"/>
      <c r="BY35" s="1381"/>
      <c r="BZ35" s="1068"/>
      <c r="CA35" s="1071"/>
      <c r="CB35" s="1074"/>
      <c r="CC35" s="1065"/>
      <c r="CD35" s="1065"/>
      <c r="CE35" s="1065"/>
      <c r="CF35" s="1065"/>
      <c r="CG35" s="1065"/>
      <c r="CH35" s="1065"/>
      <c r="CI35" s="1065"/>
      <c r="CJ35" s="1065"/>
      <c r="CK35" s="1065"/>
      <c r="CL35" s="1065"/>
      <c r="CM35" s="1065"/>
      <c r="CN35" s="1065"/>
      <c r="CO35" s="1065"/>
      <c r="CP35" s="1065"/>
      <c r="CQ35" s="1065"/>
      <c r="CR35" s="1065"/>
      <c r="CS35" s="1065"/>
      <c r="CT35" s="1042"/>
      <c r="CU35" s="1447"/>
      <c r="CV35" s="1068"/>
      <c r="CW35" s="1071"/>
      <c r="CX35" s="1074"/>
      <c r="CY35" s="1056"/>
      <c r="CZ35" s="1060"/>
      <c r="DA35" s="1061"/>
      <c r="DB35" s="1060"/>
      <c r="DC35" s="1061"/>
      <c r="DD35" s="1056"/>
      <c r="DE35" s="1056"/>
      <c r="DF35" s="1056"/>
      <c r="DG35" s="1056"/>
      <c r="DH35" s="1056"/>
      <c r="DI35" s="1056"/>
      <c r="DJ35" s="1056"/>
      <c r="DK35" s="1056"/>
      <c r="DL35" s="1056"/>
      <c r="DM35" s="1056"/>
      <c r="DN35" s="1056"/>
      <c r="DO35" s="1056"/>
      <c r="DP35" s="1056"/>
      <c r="DQ35" s="1056"/>
      <c r="DR35" s="1056"/>
      <c r="DS35" s="1056"/>
      <c r="DT35" s="1042"/>
      <c r="DU35" s="1381"/>
      <c r="DV35" s="1045"/>
      <c r="DW35" s="1048"/>
      <c r="DX35" s="1048"/>
      <c r="DY35" s="1051"/>
    </row>
    <row r="36" spans="2:129" s="391" customFormat="1" ht="48" customHeight="1" thickBot="1">
      <c r="B36" s="1216"/>
      <c r="C36" s="1167"/>
      <c r="D36" s="1170"/>
      <c r="E36" s="1173"/>
      <c r="F36" s="1170"/>
      <c r="G36" s="1176"/>
      <c r="H36" s="1146"/>
      <c r="I36" s="354"/>
      <c r="J36" s="355" t="s">
        <v>1089</v>
      </c>
      <c r="K36" s="372"/>
      <c r="L36" s="357"/>
      <c r="M36" s="1149"/>
      <c r="N36" s="1152"/>
      <c r="O36" s="1155"/>
      <c r="P36" s="1381"/>
      <c r="Q36" s="1158"/>
      <c r="R36" s="1161"/>
      <c r="S36" s="1129"/>
      <c r="T36" s="1132"/>
      <c r="U36" s="1135"/>
      <c r="V36" s="1138"/>
      <c r="W36" s="297"/>
      <c r="X36" s="358"/>
      <c r="Y36" s="359"/>
      <c r="Z36" s="1141"/>
      <c r="AA36" s="1142"/>
      <c r="AB36" s="1143"/>
      <c r="AC36" s="1142"/>
      <c r="AD36" s="1143"/>
      <c r="AE36" s="1142"/>
      <c r="AF36" s="1143"/>
      <c r="AG36" s="1142"/>
      <c r="AH36" s="1143"/>
      <c r="AI36" s="1142"/>
      <c r="AJ36" s="1143"/>
      <c r="AK36" s="416">
        <f>AA36+AC36+AE36+AG36+AI36</f>
        <v>0</v>
      </c>
      <c r="AL36" s="417"/>
      <c r="AM36" s="1126"/>
      <c r="AN36" s="1118"/>
      <c r="AO36" s="1119"/>
      <c r="AP36" s="1120"/>
      <c r="AQ36" s="1121"/>
      <c r="AR36" s="1118"/>
      <c r="AS36" s="1119"/>
      <c r="AT36" s="360"/>
      <c r="AU36" s="361"/>
      <c r="AV36" s="362"/>
      <c r="AW36" s="363"/>
      <c r="AX36" s="364"/>
      <c r="AY36" s="402">
        <f>+(IF(AND($AZ44&gt;0,$AZ44&lt;=0.2),0.2,(IF(AND($AZ44&gt;0.2,$AZ44&lt;=0.4),0.4,(IF(AND($AZ44&gt;0.4,$AZ44&lt;=0.6),0.6,(IF(AND($AZ44&gt;0.6,$AZ44&lt;=0.8),0.8,(IF($AZ44&gt;0.8,1,""))))))))))</f>
        <v>0.4</v>
      </c>
      <c r="AZ36" s="1107"/>
      <c r="BA36" s="1110"/>
      <c r="BB36" s="1113"/>
      <c r="BC36" s="1110"/>
      <c r="BD36" s="1090"/>
      <c r="BE36" s="1093"/>
      <c r="BF36" s="415"/>
      <c r="BG36" s="340"/>
      <c r="BH36" s="365">
        <v>0.2</v>
      </c>
      <c r="BI36" s="366" t="str">
        <f>IF(ISERROR(IF(V32="R.INHERENTE
1","R. INHERENTE",(IF(BD32="R.RESIDUAL
1","R. RESIDUAL"," ")))),"",(IF(V32="R.INHERENTE
1","R. INHERENTE",(IF(BD32="R.RESIDUAL
1","R. RESIDUAL"," ")))))</f>
        <v xml:space="preserve"> </v>
      </c>
      <c r="BJ36" s="367" t="str">
        <f>IF(ISERROR(IF(V32="R.INHERENTE
6","R. INHERENTE",(IF(BD32="R.RESIDUAL
6","R. RESIDUAL"," ")))),"",(IF(V32="R.INHERENTE
6","R. INHERENTE",(IF(BD32="R.RESIDUAL
6","R. RESIDUAL"," ")))))</f>
        <v xml:space="preserve"> </v>
      </c>
      <c r="BK36" s="368" t="str">
        <f>IF(ISERROR(IF(V32="R.INHERENTE
11","R. INHERENTE",(IF(BD32="R.RESIDUAL
11","R. RESIDUAL"," ")))),"",(IF(V32="R.INHERENTE
11","R. INHERENTE",(IF(BD32="R.RESIDUAL
11","R. RESIDUAL"," ")))))</f>
        <v xml:space="preserve"> </v>
      </c>
      <c r="BL36" s="369" t="str">
        <f>IF(ISERROR(IF(V32="R.INHERENTE
16","R. INHERENTE",(IF(BD32="R.RESIDUAL
16","R. RESIDUAL"," ")))),"",(IF(V32="R.INHERENTE
16","R. INHERENTE",(IF(BD32="R.RESIDUAL
16","R. RESIDUAL"," ")))))</f>
        <v xml:space="preserve"> </v>
      </c>
      <c r="BM36" s="370" t="str">
        <f>IF(ISERROR(IF(V32="R.INHERENTE
21","R. INHERENTE",(IF(BD32="R.RESIDUAL
21","R. RESIDUAL"," ")))),"",(IF(V32="R.INHERENTE
21","R. INHERENTE",(IF(BD32="R.RESIDUAL
21","R. RESIDUAL"," ")))))</f>
        <v>R. RESIDUAL</v>
      </c>
      <c r="BN36" s="1381"/>
      <c r="BO36" s="1188"/>
      <c r="BP36" s="1100"/>
      <c r="BQ36" s="1100"/>
      <c r="BR36" s="1100"/>
      <c r="BS36" s="1100"/>
      <c r="BT36" s="1081"/>
      <c r="BU36" s="1249"/>
      <c r="BV36" s="1191"/>
      <c r="BW36" s="1197"/>
      <c r="BX36" s="1180"/>
      <c r="BY36" s="1381"/>
      <c r="BZ36" s="1069"/>
      <c r="CA36" s="1072"/>
      <c r="CB36" s="1075"/>
      <c r="CC36" s="1066"/>
      <c r="CD36" s="1066"/>
      <c r="CE36" s="1066"/>
      <c r="CF36" s="1066"/>
      <c r="CG36" s="1066"/>
      <c r="CH36" s="1066"/>
      <c r="CI36" s="1066"/>
      <c r="CJ36" s="1066"/>
      <c r="CK36" s="1066"/>
      <c r="CL36" s="1066"/>
      <c r="CM36" s="1066"/>
      <c r="CN36" s="1066"/>
      <c r="CO36" s="1066"/>
      <c r="CP36" s="1066"/>
      <c r="CQ36" s="1066"/>
      <c r="CR36" s="1066"/>
      <c r="CS36" s="1066"/>
      <c r="CT36" s="1043"/>
      <c r="CU36" s="1447"/>
      <c r="CV36" s="1069"/>
      <c r="CW36" s="1072"/>
      <c r="CX36" s="1075"/>
      <c r="CY36" s="1057"/>
      <c r="CZ36" s="1062"/>
      <c r="DA36" s="1063"/>
      <c r="DB36" s="1062"/>
      <c r="DC36" s="1063"/>
      <c r="DD36" s="1057"/>
      <c r="DE36" s="1057"/>
      <c r="DF36" s="1057"/>
      <c r="DG36" s="1057"/>
      <c r="DH36" s="1057"/>
      <c r="DI36" s="1057"/>
      <c r="DJ36" s="1057"/>
      <c r="DK36" s="1057"/>
      <c r="DL36" s="1057"/>
      <c r="DM36" s="1057"/>
      <c r="DN36" s="1057"/>
      <c r="DO36" s="1057"/>
      <c r="DP36" s="1057"/>
      <c r="DQ36" s="1057"/>
      <c r="DR36" s="1057"/>
      <c r="DS36" s="1057"/>
      <c r="DT36" s="1043"/>
      <c r="DU36" s="1381"/>
      <c r="DV36" s="1046"/>
      <c r="DW36" s="1049"/>
      <c r="DX36" s="1049"/>
      <c r="DY36" s="1052"/>
    </row>
    <row r="37" spans="2:129" ht="12.75" customHeight="1" thickBot="1">
      <c r="P37" s="1381"/>
      <c r="W37" s="297"/>
      <c r="AY37" s="402"/>
      <c r="BI37" s="419">
        <v>0.2</v>
      </c>
      <c r="BJ37" s="420">
        <v>0.4</v>
      </c>
      <c r="BK37" s="420">
        <v>0.60000000000000009</v>
      </c>
      <c r="BL37" s="420">
        <v>0.8</v>
      </c>
      <c r="BM37" s="420">
        <v>1</v>
      </c>
      <c r="BN37" s="1381"/>
      <c r="BU37" s="1249"/>
      <c r="BY37" s="1381"/>
      <c r="CU37" s="1447"/>
      <c r="DU37" s="1381"/>
    </row>
    <row r="38" spans="2:129" s="391" customFormat="1" ht="48" customHeight="1">
      <c r="B38" s="1214" t="s">
        <v>1040</v>
      </c>
      <c r="C38" s="1165">
        <v>4</v>
      </c>
      <c r="D38" s="1168" t="s">
        <v>1144</v>
      </c>
      <c r="E38" s="1171" t="s">
        <v>1145</v>
      </c>
      <c r="F38" s="1168" t="s">
        <v>1043</v>
      </c>
      <c r="G38" s="1174" t="s">
        <v>1146</v>
      </c>
      <c r="H38" s="1144" t="s">
        <v>1147</v>
      </c>
      <c r="I38" s="314" t="s">
        <v>1148</v>
      </c>
      <c r="J38" s="315" t="s">
        <v>1047</v>
      </c>
      <c r="K38" s="316" t="s">
        <v>1149</v>
      </c>
      <c r="L38" s="317" t="s">
        <v>1150</v>
      </c>
      <c r="M38" s="1147" t="str">
        <f>IF(G38="","",(CONCATENATE("Posibilidad de afectación ",G38," ",H38," ",I38," ",I39," ",I40," ",I41," ",I42)))</f>
        <v xml:space="preserve">Posibilidad de afectación reputacional y económica por entregar dádiva o beneficio a medios de comunicación, debido a falta de información en los canales de comunicación de la Subred Sur, no reportar las noticias negativas encontradas en los monitoreos y no responder a las solicitudes de los medios de comunicación.  </v>
      </c>
      <c r="N38" s="1150" t="s">
        <v>1050</v>
      </c>
      <c r="O38" s="1153" t="s">
        <v>1095</v>
      </c>
      <c r="P38" s="1381"/>
      <c r="Q38" s="1156" t="s">
        <v>1151</v>
      </c>
      <c r="R38" s="1159">
        <f>IF(ISERROR(VLOOKUP($Q38,[3]Listas!$F$21:$G$25,2,FALSE)),"",(VLOOKUP($Q38,[3]Listas!$F$21:$G$25,2,FALSE)))</f>
        <v>0.2</v>
      </c>
      <c r="S38" s="1127" t="str">
        <f>IF(ISERROR(VLOOKUP($R38,[3]Listas!$F$4:$G$8,2,FALSE)),"",(VLOOKUP($R38,[3]Listas!$F$4:$G$8,2,FALSE)))</f>
        <v>MUY BAJA
El evento puede ocurrir solo en circuntancias excepcionales (poco comunes o anormales).</v>
      </c>
      <c r="T38" s="1130" t="s">
        <v>1053</v>
      </c>
      <c r="U38" s="1133">
        <f>IF(ISERROR(VLOOKUP($T38,[3]Listas!$F$30:$G$37,2,FALSE)),"",(VLOOKUP($T38,[3]Listas!$F$30:$G$37,2,FALSE)))</f>
        <v>1</v>
      </c>
      <c r="V38" s="1136" t="str">
        <f>IF(R38="","",(CONCATENATE("R.INHERENTE
",(IF(AND($R38=0.2,$U38=0.2),1,(IF(AND($R38=0.2,$U38=0.4),6,(IF(AND($R38=0.2,$U38=0.6),11,(IF(AND($R38=0.2,$U38=0.8),16,(IF(AND($R38=0.2,$U38=1),21,(IF(AND($R38=0.4,$U38=0.2),2,(IF(AND($R38=0.4,$U38=0.4),7,(IF(AND($R38=0.4,$U38=0.6),12,(IF(AND($R38=0.4,$U38=0.8),17,(IF(AND($R38=0.4,$U38=1),22,(IF(AND($R38=0.6,$U38=0.2),3,(IF(AND($R38=0.6,$U38=0.4),8,(IF(AND($R38=0.6,$U38=0.6),13,(IF(AND($R38=0.6,$U38=0.8),18,(IF(AND($R38=0.6,$U38=1),23,(IF(AND($R38=0.8,$U38=0.2),4,(IF(AND($R38=0.8,$U38=0.4),9,(IF(AND($R38=0.8,$U38=0.6),14,(IF(AND($R38=0.8,$U38=0.8),19,(IF(AND($R38=0.8,$U38=1),24,(IF(AND($R38=1,$U38=0.2),5,(IF(AND($R38=1,$U38=0.4),10,(IF(AND($R38=1,$U38=0.6),15,(IF(AND($R38=1,$U38=0.8),20,(IF(AND($R38=1,$U38=1),25,"")))))))))))))))))))))))))))))))))))))))))))))))))))))</f>
        <v>R.INHERENTE
21</v>
      </c>
      <c r="W38" s="297" t="e">
        <f>+VLOOKUP($V46,[3]Listas!$E$114:$F$138,2,FALSE)</f>
        <v>#N/A</v>
      </c>
      <c r="X38" s="318" t="s">
        <v>1152</v>
      </c>
      <c r="Y38" s="319" t="s">
        <v>1055</v>
      </c>
      <c r="Z38" s="1139" t="s">
        <v>1056</v>
      </c>
      <c r="AA38" s="1122">
        <v>25</v>
      </c>
      <c r="AB38" s="1123"/>
      <c r="AC38" s="1122"/>
      <c r="AD38" s="1123"/>
      <c r="AE38" s="1122"/>
      <c r="AF38" s="1123"/>
      <c r="AG38" s="1122"/>
      <c r="AH38" s="1123"/>
      <c r="AI38" s="1122">
        <v>15</v>
      </c>
      <c r="AJ38" s="1123"/>
      <c r="AK38" s="411">
        <f>AA38+AC38+AE38+AG38+AI38</f>
        <v>40</v>
      </c>
      <c r="AL38" s="412">
        <v>0.6</v>
      </c>
      <c r="AM38" s="1124">
        <f>U38</f>
        <v>1</v>
      </c>
      <c r="AN38" s="1103" t="s">
        <v>1022</v>
      </c>
      <c r="AO38" s="1104"/>
      <c r="AP38" s="1101" t="s">
        <v>1057</v>
      </c>
      <c r="AQ38" s="1102"/>
      <c r="AR38" s="1103" t="s">
        <v>1022</v>
      </c>
      <c r="AS38" s="1104"/>
      <c r="AT38" s="320" t="s">
        <v>1153</v>
      </c>
      <c r="AU38" s="321" t="s">
        <v>1066</v>
      </c>
      <c r="AV38" s="322" t="s">
        <v>1154</v>
      </c>
      <c r="AW38" s="323" t="s">
        <v>1155</v>
      </c>
      <c r="AX38" s="324" t="s">
        <v>1156</v>
      </c>
      <c r="AY38" s="402"/>
      <c r="AZ38" s="1105">
        <f>+MIN(AL38:AL42)</f>
        <v>0.216</v>
      </c>
      <c r="BA38" s="1108" t="str">
        <f>+(IF($AY30=0.2,"MUY BAJA",(IF($AY30=0.4,"BAJA",(IF($AY30=0.6,"MEDIA",(IF($AY30=0.8,"ALTA",(IF($AY30=1,"MUY ALTA",""))))))))))</f>
        <v>BAJA</v>
      </c>
      <c r="BB38" s="1111">
        <f>+MIN(AM38:AM42)</f>
        <v>1</v>
      </c>
      <c r="BC38" s="1108" t="str">
        <f>+(IF($BF38=0.2,"MUY BAJA",(IF($BF38=0.4,"BAJA",(IF($BF38=0.6,"MEDIA",(IF($BF38=0.8,"ALTA",(IF($BF38=1,"MUY ALTA",""))))))))))</f>
        <v>MUY ALTA</v>
      </c>
      <c r="BD38" s="1088" t="str">
        <f>IF($AY30="","",(CONCATENATE("R.RESIDUAL
",(IF(AND($AY30=0.2,$BF38=0.2),1,(IF(AND($AY30=0.2,$BF38=0.4),6,(IF(AND($AY30=0.2,$BF38=0.6),11,(IF(AND($AY30=0.2,$BF38=0.8),16,(IF(AND($AY30=0.2,$BF38=1),21,(IF(AND($AY30=0.4,$BF38=0.2),2,(IF(AND($AY30=0.4,$BF38=0.4),7,(IF(AND($AY30=0.4,$BF38=0.6),12,(IF(AND($AY30=0.4,$BF38=0.8),17,(IF(AND($AY30=0.4,$BF38=1),22,(IF(AND($AY30=0.6,$BF38=0.2),3,(IF(AND($AY30=0.6,$BF38=0.4),8,(IF(AND($AY30=0.6,$BF38=0.6),13,(IF(AND($AY30=0.6,$BF38=0.8),18,(IF(AND($AY30=0.6,$BF38=1),23,(IF(AND($AY30=0.8,$BF38=0.2),4,(IF(AND($AY30=0.8,$BF38=0.4),9,(IF(AND($AY30=0.8,$BF38=0.6),14,(IF(AND($AY30=0.8,$BF38=0.8),19,(IF(AND($AY30=0.8,$BF38=1),24,(IF(AND($AY30=1,$BF38=0.2),5,(IF(AND($AY30=1,$BF38=0.4),10,(IF(AND($AY30=1,$BF38=0.6),15,(IF(AND($AY30=1,$BF38=0.8),20,(IF(AND($AY30=1,$BF38=1),25,"")))))))))))))))))))))))))))))))))))))))))))))))))))))</f>
        <v>R.RESIDUAL
22</v>
      </c>
      <c r="BE38" s="1091" t="s">
        <v>1063</v>
      </c>
      <c r="BF38" s="402">
        <f>+(IF(AND($BB38&gt;0,$BB38&lt;=0.2),0.2,(IF(AND($BB38&gt;0.2,$BB38&lt;=0.4),0.4,(IF(AND($BB38&gt;0.4,$BB38&lt;=0.6),0.6,(IF(AND($BB38&gt;0.6,$BB38&lt;=0.8),0.8,(IF($BB38&gt;0.8,1,""))))))))))</f>
        <v>1</v>
      </c>
      <c r="BG38" s="298">
        <f>+VLOOKUP($BD38,[3]Listas!$G$114:$H$138,2,FALSE)</f>
        <v>22</v>
      </c>
      <c r="BH38" s="325">
        <v>1</v>
      </c>
      <c r="BI38" s="326" t="str">
        <f>IF(ISERROR(IF(V38="R.INHERENTE
5","R. INHERENTE",(IF(BD38="R.RESIDUAL
5","R. RESIDUAL"," ")))),"",(IF(V38="R.INHERENTE
5","R. INHERENTE",(IF(BD38="R.RESIDUAL
5","R. RESIDUAL"," ")))))</f>
        <v xml:space="preserve"> </v>
      </c>
      <c r="BJ38" s="327" t="str">
        <f>IF(ISERROR(IF(V38="R.INHERENTE
10","R. INHERENTE",(IF(BD38="R.RESIDUAL
10","R. RESIDUAL"," ")))),"",(IF(V38="R.INHERENTE
10","R. INHERENTE",(IF(BD38="R.RESIDUAL
10","R. RESIDUAL"," ")))))</f>
        <v xml:space="preserve"> </v>
      </c>
      <c r="BK38" s="328" t="str">
        <f>IF(ISERROR(IF(V38="R.INHERENTE
15","R. INHERENTE",(IF(BD38="R.RESIDUAL
15","R. RESIDUAL"," ")))),"",(IF(V38="R.INHERENTE
15","R. INHERENTE",(IF(BD38="R.RESIDUAL
15","R. RESIDUAL"," ")))))</f>
        <v xml:space="preserve"> </v>
      </c>
      <c r="BL38" s="328" t="str">
        <f>IF(ISERROR(IF(V38="R.INHERENTE
20","R. INHERENTE",(IF(BD38="R.RESIDUAL
20","R. RESIDUAL"," ")))),"",(IF(V38="R.INHERENTE
20","R. INHERENTE",(IF(BD38="R.RESIDUAL
20","R. RESIDUAL"," ")))))</f>
        <v xml:space="preserve"> </v>
      </c>
      <c r="BM38" s="329" t="str">
        <f>IF(ISERROR(IF(V38="R.INHERENTE
25","R. INHERENTE",(IF(BD38="R.RESIDUAL
25","R. RESIDUAL"," ")))),"",(IF(V38="R.INHERENTE
25","R. INHERENTE",(IF(BD38="R.RESIDUAL
25","R. RESIDUAL"," ")))))</f>
        <v xml:space="preserve"> </v>
      </c>
      <c r="BN38" s="1381"/>
      <c r="BO38" s="1186" t="s">
        <v>1157</v>
      </c>
      <c r="BP38" s="1177" t="s">
        <v>1158</v>
      </c>
      <c r="BQ38" s="1098">
        <v>44927</v>
      </c>
      <c r="BR38" s="1098">
        <v>45108</v>
      </c>
      <c r="BS38" s="1177" t="s">
        <v>167</v>
      </c>
      <c r="BT38" s="1079" t="s">
        <v>1067</v>
      </c>
      <c r="BU38" s="1249"/>
      <c r="BV38" s="1189" t="s">
        <v>1159</v>
      </c>
      <c r="BW38" s="1195" t="s">
        <v>652</v>
      </c>
      <c r="BX38" s="1178" t="s">
        <v>1160</v>
      </c>
      <c r="BY38" s="1381"/>
      <c r="BZ38" s="1067" t="s">
        <v>1070</v>
      </c>
      <c r="CA38" s="1070" t="s">
        <v>1071</v>
      </c>
      <c r="CB38" s="1073" t="s">
        <v>1072</v>
      </c>
      <c r="CC38" s="1064"/>
      <c r="CD38" s="1064" t="s">
        <v>1022</v>
      </c>
      <c r="CE38" s="1064" t="s">
        <v>1022</v>
      </c>
      <c r="CF38" s="1064" t="s">
        <v>1022</v>
      </c>
      <c r="CG38" s="1064"/>
      <c r="CH38" s="1064" t="s">
        <v>1022</v>
      </c>
      <c r="CI38" s="1064" t="s">
        <v>1022</v>
      </c>
      <c r="CJ38" s="1064" t="s">
        <v>1022</v>
      </c>
      <c r="CK38" s="1064"/>
      <c r="CL38" s="1064" t="s">
        <v>1023</v>
      </c>
      <c r="CM38" s="1064" t="s">
        <v>1023</v>
      </c>
      <c r="CN38" s="1064" t="s">
        <v>1023</v>
      </c>
      <c r="CO38" s="1064"/>
      <c r="CP38" s="1064" t="s">
        <v>1022</v>
      </c>
      <c r="CQ38" s="1064" t="s">
        <v>1022</v>
      </c>
      <c r="CR38" s="1064" t="s">
        <v>1022</v>
      </c>
      <c r="CS38" s="1064"/>
      <c r="CT38" s="1041" t="s">
        <v>1073</v>
      </c>
      <c r="CU38" s="1447"/>
      <c r="CV38" s="1067" t="s">
        <v>1070</v>
      </c>
      <c r="CW38" s="1070" t="s">
        <v>1071</v>
      </c>
      <c r="CX38" s="1073" t="s">
        <v>1072</v>
      </c>
      <c r="CY38" s="1055"/>
      <c r="CZ38" s="1058" t="s">
        <v>1023</v>
      </c>
      <c r="DA38" s="1059"/>
      <c r="DB38" s="1058"/>
      <c r="DC38" s="1059"/>
      <c r="DD38" s="1055" t="s">
        <v>1022</v>
      </c>
      <c r="DE38" s="1055" t="s">
        <v>1022</v>
      </c>
      <c r="DF38" s="1055" t="s">
        <v>1022</v>
      </c>
      <c r="DG38" s="1055"/>
      <c r="DH38" s="1055" t="s">
        <v>1022</v>
      </c>
      <c r="DI38" s="1055" t="s">
        <v>1022</v>
      </c>
      <c r="DJ38" s="1055" t="s">
        <v>1022</v>
      </c>
      <c r="DK38" s="1055"/>
      <c r="DL38" s="1055" t="s">
        <v>1023</v>
      </c>
      <c r="DM38" s="1055" t="s">
        <v>1023</v>
      </c>
      <c r="DN38" s="1055" t="s">
        <v>1023</v>
      </c>
      <c r="DO38" s="1055"/>
      <c r="DP38" s="1055" t="s">
        <v>1022</v>
      </c>
      <c r="DQ38" s="1055" t="s">
        <v>1022</v>
      </c>
      <c r="DR38" s="1055" t="s">
        <v>1022</v>
      </c>
      <c r="DS38" s="1055"/>
      <c r="DT38" s="1041" t="s">
        <v>1074</v>
      </c>
      <c r="DU38" s="1381"/>
      <c r="DV38" s="1044"/>
      <c r="DW38" s="1047"/>
      <c r="DX38" s="1047"/>
      <c r="DY38" s="1050"/>
    </row>
    <row r="39" spans="2:129" s="391" customFormat="1" ht="48" customHeight="1">
      <c r="B39" s="1215"/>
      <c r="C39" s="1166"/>
      <c r="D39" s="1169"/>
      <c r="E39" s="1172"/>
      <c r="F39" s="1169"/>
      <c r="G39" s="1175"/>
      <c r="H39" s="1145"/>
      <c r="I39" s="330" t="s">
        <v>1161</v>
      </c>
      <c r="J39" s="331" t="s">
        <v>1076</v>
      </c>
      <c r="K39" s="332" t="s">
        <v>1162</v>
      </c>
      <c r="L39" s="333" t="s">
        <v>1093</v>
      </c>
      <c r="M39" s="1148"/>
      <c r="N39" s="1151"/>
      <c r="O39" s="1154"/>
      <c r="P39" s="1381"/>
      <c r="Q39" s="1157"/>
      <c r="R39" s="1160"/>
      <c r="S39" s="1128"/>
      <c r="T39" s="1131"/>
      <c r="U39" s="1134"/>
      <c r="V39" s="1137"/>
      <c r="W39" s="297"/>
      <c r="X39" s="334" t="s">
        <v>1163</v>
      </c>
      <c r="Y39" s="335" t="s">
        <v>1055</v>
      </c>
      <c r="Z39" s="1140"/>
      <c r="AA39" s="1053">
        <v>25</v>
      </c>
      <c r="AB39" s="1054"/>
      <c r="AC39" s="1053"/>
      <c r="AD39" s="1054"/>
      <c r="AE39" s="1053"/>
      <c r="AF39" s="1054"/>
      <c r="AG39" s="1053"/>
      <c r="AH39" s="1054"/>
      <c r="AI39" s="1053">
        <v>15</v>
      </c>
      <c r="AJ39" s="1054"/>
      <c r="AK39" s="413">
        <f>AA39+AC39+AE39+AG39+AI39</f>
        <v>40</v>
      </c>
      <c r="AL39" s="414">
        <v>0.36</v>
      </c>
      <c r="AM39" s="1125"/>
      <c r="AN39" s="1116" t="s">
        <v>1022</v>
      </c>
      <c r="AO39" s="1117"/>
      <c r="AP39" s="1114" t="s">
        <v>1057</v>
      </c>
      <c r="AQ39" s="1115"/>
      <c r="AR39" s="1116" t="s">
        <v>1022</v>
      </c>
      <c r="AS39" s="1117"/>
      <c r="AT39" s="287" t="s">
        <v>1164</v>
      </c>
      <c r="AU39" s="336" t="s">
        <v>1142</v>
      </c>
      <c r="AV39" s="337" t="s">
        <v>1165</v>
      </c>
      <c r="AW39" s="338" t="s">
        <v>1155</v>
      </c>
      <c r="AX39" s="339" t="s">
        <v>1156</v>
      </c>
      <c r="AY39" s="402"/>
      <c r="AZ39" s="1106"/>
      <c r="BA39" s="1109"/>
      <c r="BB39" s="1112"/>
      <c r="BC39" s="1109"/>
      <c r="BD39" s="1089"/>
      <c r="BE39" s="1092"/>
      <c r="BF39" s="415"/>
      <c r="BG39" s="340"/>
      <c r="BH39" s="325">
        <v>0.8</v>
      </c>
      <c r="BI39" s="341" t="str">
        <f>IF(ISERROR(IF(V38="R.INHERENTE
4","R. INHERENTE",(IF(BD38="R.RESIDUAL
4","R. RESIDUAL"," ")))),"",(IF(V38="R.INHERENTE
4","R. INHERENTE",(IF(BD38="R.RESIDUAL
4","R. RESIDUAL"," ")))))</f>
        <v xml:space="preserve"> </v>
      </c>
      <c r="BJ39" s="342" t="str">
        <f>IF(ISERROR(IF(V38="R.INHERENTE
9","R. INHERENTE",(IF(BD38="R.RESIDUAL
9","R. RESIDUAL"," ")))),"",(IF(V38="R.INHERENTE
9","R. INHERENTE",(IF(BD38="R.RESIDUAL
9","R. RESIDUAL"," ")))))</f>
        <v xml:space="preserve"> </v>
      </c>
      <c r="BK39" s="343" t="str">
        <f>IF(ISERROR(IF(V38="R.INHERENTE
14","R. INHERENTE",(IF(BD38="R.RESIDUAL
14","R. RESIDUAL"," ")))),"",(IF(V38="R.INHERENTE
14","R. INHERENTE",(IF(BD38="R.RESIDUAL
14","R. RESIDUAL"," ")))))</f>
        <v xml:space="preserve"> </v>
      </c>
      <c r="BL39" s="344" t="str">
        <f>IF(ISERROR(IF(V38="R.INHERENTE
19","R. INHERENTE",(IF(BD38="R.RESIDUAL
19","R. RESIDUAL"," ")))),"",(IF(V38="R.INHERENTE
19","R. INHERENTE",(IF(BD38="R.RESIDUAL
19","R. RESIDUAL"," ")))))</f>
        <v xml:space="preserve"> </v>
      </c>
      <c r="BM39" s="345" t="str">
        <f>IF(ISERROR(IF(V38="R.INHERENTE
24","R. INHERENTE",(IF(BD38="R.RESIDUAL
24","R. RESIDUAL"," ")))),"",(IF(V38="R.INHERENTE
24","R. INHERENTE",(IF(BD38="R.RESIDUAL
24","R. RESIDUAL"," ")))))</f>
        <v xml:space="preserve"> </v>
      </c>
      <c r="BN39" s="1381"/>
      <c r="BO39" s="1187"/>
      <c r="BP39" s="1099"/>
      <c r="BQ39" s="1099"/>
      <c r="BR39" s="1099"/>
      <c r="BS39" s="1099"/>
      <c r="BT39" s="1080"/>
      <c r="BU39" s="1249"/>
      <c r="BV39" s="1190"/>
      <c r="BW39" s="1196"/>
      <c r="BX39" s="1179"/>
      <c r="BY39" s="1381"/>
      <c r="BZ39" s="1068"/>
      <c r="CA39" s="1071"/>
      <c r="CB39" s="1074"/>
      <c r="CC39" s="1065"/>
      <c r="CD39" s="1065"/>
      <c r="CE39" s="1065"/>
      <c r="CF39" s="1065"/>
      <c r="CG39" s="1065"/>
      <c r="CH39" s="1065"/>
      <c r="CI39" s="1065"/>
      <c r="CJ39" s="1065"/>
      <c r="CK39" s="1065"/>
      <c r="CL39" s="1065"/>
      <c r="CM39" s="1065"/>
      <c r="CN39" s="1065"/>
      <c r="CO39" s="1065"/>
      <c r="CP39" s="1065"/>
      <c r="CQ39" s="1065"/>
      <c r="CR39" s="1065"/>
      <c r="CS39" s="1065"/>
      <c r="CT39" s="1042"/>
      <c r="CU39" s="1447"/>
      <c r="CV39" s="1068"/>
      <c r="CW39" s="1071"/>
      <c r="CX39" s="1074"/>
      <c r="CY39" s="1056"/>
      <c r="CZ39" s="1060"/>
      <c r="DA39" s="1061"/>
      <c r="DB39" s="1060"/>
      <c r="DC39" s="1061"/>
      <c r="DD39" s="1056"/>
      <c r="DE39" s="1056"/>
      <c r="DF39" s="1056"/>
      <c r="DG39" s="1056"/>
      <c r="DH39" s="1056"/>
      <c r="DI39" s="1056"/>
      <c r="DJ39" s="1056"/>
      <c r="DK39" s="1056"/>
      <c r="DL39" s="1056"/>
      <c r="DM39" s="1056"/>
      <c r="DN39" s="1056"/>
      <c r="DO39" s="1056"/>
      <c r="DP39" s="1056"/>
      <c r="DQ39" s="1056"/>
      <c r="DR39" s="1056"/>
      <c r="DS39" s="1056"/>
      <c r="DT39" s="1042"/>
      <c r="DU39" s="1381"/>
      <c r="DV39" s="1045"/>
      <c r="DW39" s="1048"/>
      <c r="DX39" s="1048"/>
      <c r="DY39" s="1051"/>
    </row>
    <row r="40" spans="2:129" s="391" customFormat="1" ht="48" customHeight="1">
      <c r="B40" s="1215"/>
      <c r="C40" s="1166"/>
      <c r="D40" s="1169"/>
      <c r="E40" s="1172"/>
      <c r="F40" s="1169"/>
      <c r="G40" s="1175"/>
      <c r="H40" s="1145"/>
      <c r="I40" s="330" t="s">
        <v>1166</v>
      </c>
      <c r="J40" s="331" t="s">
        <v>1082</v>
      </c>
      <c r="K40" s="332" t="s">
        <v>1167</v>
      </c>
      <c r="L40" s="333" t="s">
        <v>1093</v>
      </c>
      <c r="M40" s="1148"/>
      <c r="N40" s="1151"/>
      <c r="O40" s="1154"/>
      <c r="P40" s="1381"/>
      <c r="Q40" s="1157"/>
      <c r="R40" s="1160"/>
      <c r="S40" s="1128"/>
      <c r="T40" s="1131"/>
      <c r="U40" s="1134"/>
      <c r="V40" s="1137"/>
      <c r="W40" s="297"/>
      <c r="X40" s="334" t="s">
        <v>1168</v>
      </c>
      <c r="Y40" s="335" t="s">
        <v>1055</v>
      </c>
      <c r="Z40" s="1140"/>
      <c r="AA40" s="1053">
        <v>25</v>
      </c>
      <c r="AB40" s="1054"/>
      <c r="AC40" s="1053"/>
      <c r="AD40" s="1054"/>
      <c r="AE40" s="1053"/>
      <c r="AF40" s="1054"/>
      <c r="AG40" s="1053"/>
      <c r="AH40" s="1054"/>
      <c r="AI40" s="1053">
        <v>15</v>
      </c>
      <c r="AJ40" s="1054"/>
      <c r="AK40" s="413">
        <f>AA40+AC40+AE40+AG40+AI40</f>
        <v>40</v>
      </c>
      <c r="AL40" s="414">
        <v>0.216</v>
      </c>
      <c r="AM40" s="1125"/>
      <c r="AN40" s="1116" t="s">
        <v>1022</v>
      </c>
      <c r="AO40" s="1117"/>
      <c r="AP40" s="1114" t="s">
        <v>1057</v>
      </c>
      <c r="AQ40" s="1115"/>
      <c r="AR40" s="1116" t="s">
        <v>1022</v>
      </c>
      <c r="AS40" s="1117"/>
      <c r="AT40" s="287" t="s">
        <v>1169</v>
      </c>
      <c r="AU40" s="336" t="s">
        <v>1066</v>
      </c>
      <c r="AV40" s="337" t="s">
        <v>1170</v>
      </c>
      <c r="AW40" s="338" t="s">
        <v>1171</v>
      </c>
      <c r="AX40" s="339" t="s">
        <v>1156</v>
      </c>
      <c r="AY40" s="402"/>
      <c r="AZ40" s="1106"/>
      <c r="BA40" s="1109"/>
      <c r="BB40" s="1112"/>
      <c r="BC40" s="1109"/>
      <c r="BD40" s="1089"/>
      <c r="BE40" s="1092"/>
      <c r="BF40" s="415"/>
      <c r="BG40" s="340"/>
      <c r="BH40" s="325">
        <v>0.60000000000000009</v>
      </c>
      <c r="BI40" s="341" t="str">
        <f>IF(ISERROR(IF(V38="R.INHERENTE
3","R. INHERENTE",(IF(BD38="R.RESIDUAL
3","R. RESIDUAL"," ")))),"",(IF(V38="R.INHERENTE
3","R. INHERENTE",(IF(BD38="R.RESIDUAL
3","R. RESIDUAL"," ")))))</f>
        <v xml:space="preserve"> </v>
      </c>
      <c r="BJ40" s="342" t="str">
        <f>IF(ISERROR(IF(V38="R.INHERENTE
8","R. INHERENTE",(IF(BD38="R.RESIDUAL
8","R. RESIDUAL"," ")))),"",(IF(V38="R.INHERENTE
8","R. INHERENTE",(IF(BD38="R.RESIDUAL
8","R. RESIDUAL"," ")))))</f>
        <v xml:space="preserve"> </v>
      </c>
      <c r="BK40" s="343" t="str">
        <f>IF(ISERROR(IF(V38="R.INHERENTE
13","R. INHERENTE",(IF(BD38="R.RESIDUAL
13","R. RESIDUAL"," ")))),"",(IF(V38="R.INHERENTE
13","R. INHERENTE",(IF(BD38="R.RESIDUAL
13","R. RESIDUAL"," ")))))</f>
        <v xml:space="preserve"> </v>
      </c>
      <c r="BL40" s="344" t="str">
        <f>IF(ISERROR(IF(V38="R.INHERENTE
18","R. INHERENTE",(IF(BD38="R.RESIDUAL
18","R. RESIDUAL"," ")))),"",(IF(V38="R.INHERENTE
18","R. INHERENTE",(IF(BD38="R.RESIDUAL
18","R. RESIDUAL"," ")))))</f>
        <v xml:space="preserve"> </v>
      </c>
      <c r="BM40" s="345" t="str">
        <f>IF(ISERROR(IF(V38="R.INHERENTE
23","R. INHERENTE",(IF(BD38="R.RESIDUAL
23","R. RESIDUAL"," ")))),"",(IF(V38="R.INHERENTE
23","R. INHERENTE",(IF(BD38="R.RESIDUAL
23","R. RESIDUAL"," ")))))</f>
        <v xml:space="preserve"> </v>
      </c>
      <c r="BN40" s="1381"/>
      <c r="BO40" s="1187"/>
      <c r="BP40" s="1099"/>
      <c r="BQ40" s="1099"/>
      <c r="BR40" s="1099"/>
      <c r="BS40" s="1099"/>
      <c r="BT40" s="1080"/>
      <c r="BU40" s="1249"/>
      <c r="BV40" s="1190"/>
      <c r="BW40" s="1196"/>
      <c r="BX40" s="1179"/>
      <c r="BY40" s="1381"/>
      <c r="BZ40" s="1068"/>
      <c r="CA40" s="1071"/>
      <c r="CB40" s="1074"/>
      <c r="CC40" s="1065"/>
      <c r="CD40" s="1065"/>
      <c r="CE40" s="1065"/>
      <c r="CF40" s="1065"/>
      <c r="CG40" s="1065"/>
      <c r="CH40" s="1065"/>
      <c r="CI40" s="1065"/>
      <c r="CJ40" s="1065"/>
      <c r="CK40" s="1065"/>
      <c r="CL40" s="1065"/>
      <c r="CM40" s="1065"/>
      <c r="CN40" s="1065"/>
      <c r="CO40" s="1065"/>
      <c r="CP40" s="1065"/>
      <c r="CQ40" s="1065"/>
      <c r="CR40" s="1065"/>
      <c r="CS40" s="1065"/>
      <c r="CT40" s="1042"/>
      <c r="CU40" s="1447"/>
      <c r="CV40" s="1068"/>
      <c r="CW40" s="1071"/>
      <c r="CX40" s="1074"/>
      <c r="CY40" s="1056"/>
      <c r="CZ40" s="1060"/>
      <c r="DA40" s="1061"/>
      <c r="DB40" s="1060"/>
      <c r="DC40" s="1061"/>
      <c r="DD40" s="1056"/>
      <c r="DE40" s="1056"/>
      <c r="DF40" s="1056"/>
      <c r="DG40" s="1056"/>
      <c r="DH40" s="1056"/>
      <c r="DI40" s="1056"/>
      <c r="DJ40" s="1056"/>
      <c r="DK40" s="1056"/>
      <c r="DL40" s="1056"/>
      <c r="DM40" s="1056"/>
      <c r="DN40" s="1056"/>
      <c r="DO40" s="1056"/>
      <c r="DP40" s="1056"/>
      <c r="DQ40" s="1056"/>
      <c r="DR40" s="1056"/>
      <c r="DS40" s="1056"/>
      <c r="DT40" s="1042"/>
      <c r="DU40" s="1381"/>
      <c r="DV40" s="1045"/>
      <c r="DW40" s="1048"/>
      <c r="DX40" s="1048"/>
      <c r="DY40" s="1051"/>
    </row>
    <row r="41" spans="2:129" s="391" customFormat="1" ht="48" customHeight="1">
      <c r="B41" s="1215"/>
      <c r="C41" s="1166"/>
      <c r="D41" s="1169"/>
      <c r="E41" s="1172"/>
      <c r="F41" s="1169"/>
      <c r="G41" s="1175"/>
      <c r="H41" s="1145"/>
      <c r="I41" s="330"/>
      <c r="J41" s="331" t="s">
        <v>1088</v>
      </c>
      <c r="K41" s="373"/>
      <c r="L41" s="333"/>
      <c r="M41" s="1148"/>
      <c r="N41" s="1151"/>
      <c r="O41" s="1154"/>
      <c r="P41" s="1381"/>
      <c r="Q41" s="1157"/>
      <c r="R41" s="1160"/>
      <c r="S41" s="1128"/>
      <c r="T41" s="1131"/>
      <c r="U41" s="1134"/>
      <c r="V41" s="1137"/>
      <c r="W41" s="297"/>
      <c r="X41" s="374"/>
      <c r="Y41" s="335"/>
      <c r="Z41" s="1140"/>
      <c r="AA41" s="1053"/>
      <c r="AB41" s="1054"/>
      <c r="AC41" s="1053"/>
      <c r="AD41" s="1054"/>
      <c r="AE41" s="1053"/>
      <c r="AF41" s="1054"/>
      <c r="AG41" s="1053"/>
      <c r="AH41" s="1054"/>
      <c r="AI41" s="1053"/>
      <c r="AJ41" s="1054"/>
      <c r="AK41" s="413">
        <f>AA41+AC41+AE41+AG41+AI41</f>
        <v>0</v>
      </c>
      <c r="AL41" s="414"/>
      <c r="AM41" s="1125"/>
      <c r="AN41" s="1116"/>
      <c r="AO41" s="1117"/>
      <c r="AP41" s="1114"/>
      <c r="AQ41" s="1115"/>
      <c r="AR41" s="1116"/>
      <c r="AS41" s="1117"/>
      <c r="AT41" s="375"/>
      <c r="AU41" s="349"/>
      <c r="AV41" s="350"/>
      <c r="AW41" s="351"/>
      <c r="AX41" s="352"/>
      <c r="AY41" s="402"/>
      <c r="AZ41" s="1106"/>
      <c r="BA41" s="1109"/>
      <c r="BB41" s="1112"/>
      <c r="BC41" s="1109"/>
      <c r="BD41" s="1089"/>
      <c r="BE41" s="1092"/>
      <c r="BF41" s="415"/>
      <c r="BG41" s="340"/>
      <c r="BH41" s="325">
        <v>0.4</v>
      </c>
      <c r="BI41" s="341" t="str">
        <f>IF(ISERROR(IF(V38="R.INHERENTE
2","R. INHERENTE",(IF(BD38="R.RESIDUAL
2","R. RESIDUAL"," ")))),"",(IF(V38="R.INHERENTE
2","R. INHERENTE",(IF(BD38="R.RESIDUAL
2","R. RESIDUAL"," ")))))</f>
        <v xml:space="preserve"> </v>
      </c>
      <c r="BJ41" s="342" t="str">
        <f>IF(ISERROR(IF(V38="R.INHERENTE
7","R. INHERENTE",(IF(BD38="R.RESIDUAL
7","R. RESIDUAL"," ")))),"",(IF(V38="R.INHERENTE
7","R. INHERENTE",(IF(BD38="R.RESIDUAL
7","R. RESIDUAL"," ")))))</f>
        <v xml:space="preserve"> </v>
      </c>
      <c r="BK41" s="353" t="str">
        <f>IF(ISERROR(IF(V38="R.INHERENTE
12","R. INHERENTE",(IF(BD38="R.RESIDUAL
12","R. RESIDUAL"," ")))),"",(IF(V38="R.INHERENTE
12","R. INHERENTE",(IF(BD38="R.RESIDUAL
12","R. RESIDUAL"," ")))))</f>
        <v xml:space="preserve"> </v>
      </c>
      <c r="BL41" s="343" t="str">
        <f>IF(ISERROR(IF(V38="R.INHERENTE
17","R. INHERENTE",(IF(BD38="R.RESIDUAL
17","R. RESIDUAL"," ")))),"",(IF(V38="R.INHERENTE
17","R. INHERENTE",(IF(BD38="R.RESIDUAL
17","R. RESIDUAL"," ")))))</f>
        <v xml:space="preserve"> </v>
      </c>
      <c r="BM41" s="345" t="str">
        <f>IF(ISERROR(IF(V38="R.INHERENTE
22","R. INHERENTE",(IF(BD38="R.RESIDUAL
22","R. RESIDUAL"," ")))),"",(IF(V38="R.INHERENTE
22","R. INHERENTE",(IF(BD38="R.RESIDUAL
22","R. RESIDUAL"," ")))))</f>
        <v>R. RESIDUAL</v>
      </c>
      <c r="BN41" s="1381"/>
      <c r="BO41" s="1187"/>
      <c r="BP41" s="1099"/>
      <c r="BQ41" s="1099"/>
      <c r="BR41" s="1099"/>
      <c r="BS41" s="1099"/>
      <c r="BT41" s="1080"/>
      <c r="BU41" s="1249"/>
      <c r="BV41" s="1190"/>
      <c r="BW41" s="1196"/>
      <c r="BX41" s="1179"/>
      <c r="BY41" s="1381"/>
      <c r="BZ41" s="1068"/>
      <c r="CA41" s="1071"/>
      <c r="CB41" s="1074"/>
      <c r="CC41" s="1065"/>
      <c r="CD41" s="1065"/>
      <c r="CE41" s="1065"/>
      <c r="CF41" s="1065"/>
      <c r="CG41" s="1065"/>
      <c r="CH41" s="1065"/>
      <c r="CI41" s="1065"/>
      <c r="CJ41" s="1065"/>
      <c r="CK41" s="1065"/>
      <c r="CL41" s="1065"/>
      <c r="CM41" s="1065"/>
      <c r="CN41" s="1065"/>
      <c r="CO41" s="1065"/>
      <c r="CP41" s="1065"/>
      <c r="CQ41" s="1065"/>
      <c r="CR41" s="1065"/>
      <c r="CS41" s="1065"/>
      <c r="CT41" s="1042"/>
      <c r="CU41" s="1447"/>
      <c r="CV41" s="1068"/>
      <c r="CW41" s="1071"/>
      <c r="CX41" s="1074"/>
      <c r="CY41" s="1056"/>
      <c r="CZ41" s="1060"/>
      <c r="DA41" s="1061"/>
      <c r="DB41" s="1060"/>
      <c r="DC41" s="1061"/>
      <c r="DD41" s="1056"/>
      <c r="DE41" s="1056"/>
      <c r="DF41" s="1056"/>
      <c r="DG41" s="1056"/>
      <c r="DH41" s="1056"/>
      <c r="DI41" s="1056"/>
      <c r="DJ41" s="1056"/>
      <c r="DK41" s="1056"/>
      <c r="DL41" s="1056"/>
      <c r="DM41" s="1056"/>
      <c r="DN41" s="1056"/>
      <c r="DO41" s="1056"/>
      <c r="DP41" s="1056"/>
      <c r="DQ41" s="1056"/>
      <c r="DR41" s="1056"/>
      <c r="DS41" s="1056"/>
      <c r="DT41" s="1042"/>
      <c r="DU41" s="1381"/>
      <c r="DV41" s="1045"/>
      <c r="DW41" s="1048"/>
      <c r="DX41" s="1048"/>
      <c r="DY41" s="1051"/>
    </row>
    <row r="42" spans="2:129" s="391" customFormat="1" ht="48" customHeight="1" thickBot="1">
      <c r="B42" s="1216"/>
      <c r="C42" s="1167"/>
      <c r="D42" s="1170"/>
      <c r="E42" s="1173"/>
      <c r="F42" s="1170"/>
      <c r="G42" s="1176"/>
      <c r="H42" s="1146"/>
      <c r="I42" s="376"/>
      <c r="J42" s="355" t="s">
        <v>1089</v>
      </c>
      <c r="K42" s="377"/>
      <c r="L42" s="357"/>
      <c r="M42" s="1149"/>
      <c r="N42" s="1152"/>
      <c r="O42" s="1155"/>
      <c r="P42" s="1381"/>
      <c r="Q42" s="1158"/>
      <c r="R42" s="1161"/>
      <c r="S42" s="1129"/>
      <c r="T42" s="1132"/>
      <c r="U42" s="1135"/>
      <c r="V42" s="1138"/>
      <c r="W42" s="297"/>
      <c r="X42" s="378"/>
      <c r="Y42" s="359"/>
      <c r="Z42" s="1141"/>
      <c r="AA42" s="1142"/>
      <c r="AB42" s="1143"/>
      <c r="AC42" s="1142"/>
      <c r="AD42" s="1143"/>
      <c r="AE42" s="1142"/>
      <c r="AF42" s="1143"/>
      <c r="AG42" s="1142"/>
      <c r="AH42" s="1143"/>
      <c r="AI42" s="1142"/>
      <c r="AJ42" s="1143"/>
      <c r="AK42" s="416">
        <f>AA42+AC42+AE42+AG42+AI42</f>
        <v>0</v>
      </c>
      <c r="AL42" s="417"/>
      <c r="AM42" s="1126"/>
      <c r="AN42" s="1118"/>
      <c r="AO42" s="1119"/>
      <c r="AP42" s="1120"/>
      <c r="AQ42" s="1121"/>
      <c r="AR42" s="1118"/>
      <c r="AS42" s="1119"/>
      <c r="AT42" s="360"/>
      <c r="AU42" s="361"/>
      <c r="AV42" s="362"/>
      <c r="AW42" s="363"/>
      <c r="AX42" s="364"/>
      <c r="AY42" s="402">
        <f>+(IF(AND($AZ50&gt;0,$AZ50&lt;=0.2),0.2,(IF(AND($AZ50&gt;0.2,$AZ50&lt;=0.4),0.4,(IF(AND($AZ50&gt;0.4,$AZ50&lt;=0.6),0.6,(IF(AND($AZ50&gt;0.6,$AZ50&lt;=0.8),0.8,(IF($AZ50&gt;0.8,1,""))))))))))</f>
        <v>0.2</v>
      </c>
      <c r="AZ42" s="1107"/>
      <c r="BA42" s="1110"/>
      <c r="BB42" s="1113"/>
      <c r="BC42" s="1110"/>
      <c r="BD42" s="1090"/>
      <c r="BE42" s="1093"/>
      <c r="BF42" s="415"/>
      <c r="BG42" s="340"/>
      <c r="BH42" s="365">
        <v>0.2</v>
      </c>
      <c r="BI42" s="366" t="str">
        <f>IF(ISERROR(IF(V38="R.INHERENTE
1","R. INHERENTE",(IF(BD38="R.RESIDUAL
1","R. RESIDUAL"," ")))),"",(IF(V38="R.INHERENTE
1","R. INHERENTE",(IF(BD38="R.RESIDUAL
1","R. RESIDUAL"," ")))))</f>
        <v xml:space="preserve"> </v>
      </c>
      <c r="BJ42" s="367" t="str">
        <f>IF(ISERROR(IF(V38="R.INHERENTE
6","R. INHERENTE",(IF(BD38="R.RESIDUAL
6","R. RESIDUAL"," ")))),"",(IF(V38="R.INHERENTE
6","R. INHERENTE",(IF(BD38="R.RESIDUAL
6","R. RESIDUAL"," ")))))</f>
        <v xml:space="preserve"> </v>
      </c>
      <c r="BK42" s="368" t="str">
        <f>IF(ISERROR(IF(V38="R.INHERENTE
11","R. INHERENTE",(IF(BD38="R.RESIDUAL
11","R. RESIDUAL"," ")))),"",(IF(V38="R.INHERENTE
11","R. INHERENTE",(IF(BD38="R.RESIDUAL
11","R. RESIDUAL"," ")))))</f>
        <v xml:space="preserve"> </v>
      </c>
      <c r="BL42" s="369" t="str">
        <f>IF(ISERROR(IF(V38="R.INHERENTE
16","R. INHERENTE",(IF(BD38="R.RESIDUAL
16","R. RESIDUAL"," ")))),"",(IF(V38="R.INHERENTE
16","R. INHERENTE",(IF(BD38="R.RESIDUAL
16","R. RESIDUAL"," ")))))</f>
        <v xml:space="preserve"> </v>
      </c>
      <c r="BM42" s="370" t="str">
        <f>IF(ISERROR(IF(V38="R.INHERENTE
21","R. INHERENTE",(IF(BD38="R.RESIDUAL
21","R. RESIDUAL"," ")))),"",(IF(V38="R.INHERENTE
21","R. INHERENTE",(IF(BD38="R.RESIDUAL
21","R. RESIDUAL"," ")))))</f>
        <v>R. INHERENTE</v>
      </c>
      <c r="BN42" s="1381"/>
      <c r="BO42" s="1188"/>
      <c r="BP42" s="1100"/>
      <c r="BQ42" s="1100"/>
      <c r="BR42" s="1100"/>
      <c r="BS42" s="1100"/>
      <c r="BT42" s="1081"/>
      <c r="BU42" s="1249"/>
      <c r="BV42" s="1191"/>
      <c r="BW42" s="1197"/>
      <c r="BX42" s="1180"/>
      <c r="BY42" s="1381"/>
      <c r="BZ42" s="1069"/>
      <c r="CA42" s="1072"/>
      <c r="CB42" s="1075"/>
      <c r="CC42" s="1066"/>
      <c r="CD42" s="1066"/>
      <c r="CE42" s="1066"/>
      <c r="CF42" s="1066"/>
      <c r="CG42" s="1066"/>
      <c r="CH42" s="1066"/>
      <c r="CI42" s="1066"/>
      <c r="CJ42" s="1066"/>
      <c r="CK42" s="1066"/>
      <c r="CL42" s="1066"/>
      <c r="CM42" s="1066"/>
      <c r="CN42" s="1066"/>
      <c r="CO42" s="1066"/>
      <c r="CP42" s="1066"/>
      <c r="CQ42" s="1066"/>
      <c r="CR42" s="1066"/>
      <c r="CS42" s="1066"/>
      <c r="CT42" s="1043"/>
      <c r="CU42" s="1447"/>
      <c r="CV42" s="1069"/>
      <c r="CW42" s="1072"/>
      <c r="CX42" s="1075"/>
      <c r="CY42" s="1057"/>
      <c r="CZ42" s="1062"/>
      <c r="DA42" s="1063"/>
      <c r="DB42" s="1062"/>
      <c r="DC42" s="1063"/>
      <c r="DD42" s="1057"/>
      <c r="DE42" s="1057"/>
      <c r="DF42" s="1057"/>
      <c r="DG42" s="1057"/>
      <c r="DH42" s="1057"/>
      <c r="DI42" s="1057"/>
      <c r="DJ42" s="1057"/>
      <c r="DK42" s="1057"/>
      <c r="DL42" s="1057"/>
      <c r="DM42" s="1057"/>
      <c r="DN42" s="1057"/>
      <c r="DO42" s="1057"/>
      <c r="DP42" s="1057"/>
      <c r="DQ42" s="1057"/>
      <c r="DR42" s="1057"/>
      <c r="DS42" s="1057"/>
      <c r="DT42" s="1043"/>
      <c r="DU42" s="1381"/>
      <c r="DV42" s="1046"/>
      <c r="DW42" s="1049"/>
      <c r="DX42" s="1049"/>
      <c r="DY42" s="1052"/>
    </row>
    <row r="43" spans="2:129" ht="12.75" customHeight="1" thickBot="1">
      <c r="P43" s="1381"/>
      <c r="W43" s="297"/>
      <c r="AY43" s="402"/>
      <c r="BI43" s="419">
        <v>0.2</v>
      </c>
      <c r="BJ43" s="420">
        <v>0.4</v>
      </c>
      <c r="BK43" s="420">
        <v>0.60000000000000009</v>
      </c>
      <c r="BL43" s="420">
        <v>0.8</v>
      </c>
      <c r="BM43" s="420">
        <v>1</v>
      </c>
      <c r="BN43" s="1381"/>
      <c r="BU43" s="1249"/>
      <c r="BY43" s="1381"/>
      <c r="CU43" s="1447"/>
      <c r="DU43" s="1381"/>
    </row>
    <row r="44" spans="2:129" s="391" customFormat="1" ht="48" customHeight="1">
      <c r="B44" s="1214" t="s">
        <v>1040</v>
      </c>
      <c r="C44" s="1165">
        <v>5</v>
      </c>
      <c r="D44" s="1168" t="s">
        <v>1172</v>
      </c>
      <c r="E44" s="1171" t="s">
        <v>1173</v>
      </c>
      <c r="F44" s="1168" t="s">
        <v>1043</v>
      </c>
      <c r="G44" s="1174" t="s">
        <v>1174</v>
      </c>
      <c r="H44" s="1144" t="s">
        <v>1175</v>
      </c>
      <c r="I44" s="314" t="s">
        <v>1176</v>
      </c>
      <c r="J44" s="315" t="s">
        <v>1047</v>
      </c>
      <c r="K44" s="316" t="s">
        <v>1177</v>
      </c>
      <c r="L44" s="317" t="s">
        <v>1049</v>
      </c>
      <c r="M44" s="1147" t="str">
        <f>IF(G44="","",(CONCATENATE("Posibilidad de afectación ",G44," ",H44," ",I44," ",I45," ",I46," ",I47," ",I48)))</f>
        <v xml:space="preserve">Posibilidad de afectación económica por obstaculizar la gestión de la  veedurías ciudadanas para obtener beneficio a nombre propio, de terceros y/o conflictos de interés, debido a la falta de asistencia técnica por parte de los profesionales de Participación Comunitaria  y deficiente gestión a los compromisos   </v>
      </c>
      <c r="N44" s="1150" t="s">
        <v>1050</v>
      </c>
      <c r="O44" s="1153" t="s">
        <v>1126</v>
      </c>
      <c r="P44" s="1381"/>
      <c r="Q44" s="1156" t="s">
        <v>1178</v>
      </c>
      <c r="R44" s="1159">
        <f>IF(ISERROR(VLOOKUP($Q44,[3]Listas!$F$21:$G$25,2,FALSE)),"",(VLOOKUP($Q44,[3]Listas!$F$21:$G$25,2,FALSE)))</f>
        <v>0.6</v>
      </c>
      <c r="S44" s="1127" t="str">
        <f>IF(ISERROR(VLOOKUP($R44,[3]Listas!$F$4:$G$8,2,FALSE)),"",(VLOOKUP($R44,[3]Listas!$F$4:$G$8,2,FALSE)))</f>
        <v>MEDIA
El evento podrá ocurrir en algún momento.</v>
      </c>
      <c r="T44" s="1130" t="s">
        <v>1053</v>
      </c>
      <c r="U44" s="1133">
        <f>IF(ISERROR(VLOOKUP($T44,[3]Listas!$F$30:$G$37,2,FALSE)),"",(VLOOKUP($T44,[3]Listas!$F$30:$G$37,2,FALSE)))</f>
        <v>1</v>
      </c>
      <c r="V44" s="1136" t="str">
        <f>IF(R44="","",(CONCATENATE("R.INHERENTE
",(IF(AND($R44=0.2,$U44=0.2),1,(IF(AND($R44=0.2,$U44=0.4),6,(IF(AND($R44=0.2,$U44=0.6),11,(IF(AND($R44=0.2,$U44=0.8),16,(IF(AND($R44=0.2,$U44=1),21,(IF(AND($R44=0.4,$U44=0.2),2,(IF(AND($R44=0.4,$U44=0.4),7,(IF(AND($R44=0.4,$U44=0.6),12,(IF(AND($R44=0.4,$U44=0.8),17,(IF(AND($R44=0.4,$U44=1),22,(IF(AND($R44=0.6,$U44=0.2),3,(IF(AND($R44=0.6,$U44=0.4),8,(IF(AND($R44=0.6,$U44=0.6),13,(IF(AND($R44=0.6,$U44=0.8),18,(IF(AND($R44=0.6,$U44=1),23,(IF(AND($R44=0.8,$U44=0.2),4,(IF(AND($R44=0.8,$U44=0.4),9,(IF(AND($R44=0.8,$U44=0.6),14,(IF(AND($R44=0.8,$U44=0.8),19,(IF(AND($R44=0.8,$U44=1),24,(IF(AND($R44=1,$U44=0.2),5,(IF(AND($R44=1,$U44=0.4),10,(IF(AND($R44=1,$U44=0.6),15,(IF(AND($R44=1,$U44=0.8),20,(IF(AND($R44=1,$U44=1),25,"")))))))))))))))))))))))))))))))))))))))))))))))))))))</f>
        <v>R.INHERENTE
23</v>
      </c>
      <c r="W44" s="297"/>
      <c r="X44" s="318" t="s">
        <v>1179</v>
      </c>
      <c r="Y44" s="319" t="s">
        <v>1055</v>
      </c>
      <c r="Z44" s="1139" t="s">
        <v>1056</v>
      </c>
      <c r="AA44" s="1122">
        <v>25</v>
      </c>
      <c r="AB44" s="1123"/>
      <c r="AC44" s="1122"/>
      <c r="AD44" s="1123"/>
      <c r="AE44" s="1122"/>
      <c r="AF44" s="1123"/>
      <c r="AG44" s="1122"/>
      <c r="AH44" s="1123"/>
      <c r="AI44" s="1122">
        <v>15</v>
      </c>
      <c r="AJ44" s="1123"/>
      <c r="AK44" s="411">
        <f>AA44+AC44+AE44+AG44+AI44</f>
        <v>40</v>
      </c>
      <c r="AL44" s="412">
        <v>0.36</v>
      </c>
      <c r="AM44" s="1124">
        <f>U44</f>
        <v>1</v>
      </c>
      <c r="AN44" s="1103" t="s">
        <v>1022</v>
      </c>
      <c r="AO44" s="1104"/>
      <c r="AP44" s="1101" t="s">
        <v>1057</v>
      </c>
      <c r="AQ44" s="1102"/>
      <c r="AR44" s="1103" t="s">
        <v>1022</v>
      </c>
      <c r="AS44" s="1104"/>
      <c r="AT44" s="320" t="s">
        <v>1180</v>
      </c>
      <c r="AU44" s="321" t="s">
        <v>1066</v>
      </c>
      <c r="AV44" s="322" t="s">
        <v>1181</v>
      </c>
      <c r="AW44" s="323" t="s">
        <v>1182</v>
      </c>
      <c r="AX44" s="324" t="s">
        <v>1183</v>
      </c>
      <c r="AY44" s="402"/>
      <c r="AZ44" s="1105">
        <f>+MIN(AL44:AL48)</f>
        <v>0.216</v>
      </c>
      <c r="BA44" s="1108" t="str">
        <f>+(IF($AY36=0.2,"MUY BAJA",(IF($AY36=0.4,"BAJA",(IF($AY36=0.6,"MEDIA",(IF($AY36=0.8,"ALTA",(IF($AY36=1,"MUY ALTA",""))))))))))</f>
        <v>BAJA</v>
      </c>
      <c r="BB44" s="1111">
        <f>+MIN(AM44:AM48)</f>
        <v>1</v>
      </c>
      <c r="BC44" s="1108" t="str">
        <f>+(IF($BF44=0.2,"MUY BAJA",(IF($BF44=0.4,"BAJA",(IF($BF44=0.6,"MEDIA",(IF($BF44=0.8,"ALTA",(IF($BF44=1,"MUY ALTA",""))))))))))</f>
        <v>MUY ALTA</v>
      </c>
      <c r="BD44" s="1088" t="str">
        <f>IF($AY36="","",(CONCATENATE("R.RESIDUAL
",(IF(AND($AY36=0.2,$BF44=0.2),1,(IF(AND($AY36=0.2,$BF44=0.4),6,(IF(AND($AY36=0.2,$BF44=0.6),11,(IF(AND($AY36=0.2,$BF44=0.8),16,(IF(AND($AY36=0.2,$BF44=1),21,(IF(AND($AY36=0.4,$BF44=0.2),2,(IF(AND($AY36=0.4,$BF44=0.4),7,(IF(AND($AY36=0.4,$BF44=0.6),12,(IF(AND($AY36=0.4,$BF44=0.8),17,(IF(AND($AY36=0.4,$BF44=1),22,(IF(AND($AY36=0.6,$BF44=0.2),3,(IF(AND($AY36=0.6,$BF44=0.4),8,(IF(AND($AY36=0.6,$BF44=0.6),13,(IF(AND($AY36=0.6,$BF44=0.8),18,(IF(AND($AY36=0.6,$BF44=1),23,(IF(AND($AY36=0.8,$BF44=0.2),4,(IF(AND($AY36=0.8,$BF44=0.4),9,(IF(AND($AY36=0.8,$BF44=0.6),14,(IF(AND($AY36=0.8,$BF44=0.8),19,(IF(AND($AY36=0.8,$BF44=1),24,(IF(AND($AY36=1,$BF44=0.2),5,(IF(AND($AY36=1,$BF44=0.4),10,(IF(AND($AY36=1,$BF44=0.6),15,(IF(AND($AY36=1,$BF44=0.8),20,(IF(AND($AY36=1,$BF44=1),25,"")))))))))))))))))))))))))))))))))))))))))))))))))))))</f>
        <v>R.RESIDUAL
22</v>
      </c>
      <c r="BE44" s="1091" t="s">
        <v>1063</v>
      </c>
      <c r="BF44" s="402">
        <f>+(IF(AND($BB44&gt;0,$BB44&lt;=0.2),0.2,(IF(AND($BB44&gt;0.2,$BB44&lt;=0.4),0.4,(IF(AND($BB44&gt;0.4,$BB44&lt;=0.6),0.6,(IF(AND($BB44&gt;0.6,$BB44&lt;=0.8),0.8,(IF($BB44&gt;0.8,1,""))))))))))</f>
        <v>1</v>
      </c>
      <c r="BG44" s="298">
        <f>+VLOOKUP($BD44,[3]Listas!$G$114:$H$138,2,FALSE)</f>
        <v>22</v>
      </c>
      <c r="BH44" s="325">
        <v>1</v>
      </c>
      <c r="BI44" s="326" t="str">
        <f>IF(ISERROR(IF(V44="R.INHERENTE
5","R. INHERENTE",(IF(BD44="R.RESIDUAL
5","R. RESIDUAL"," ")))),"",(IF(V44="R.INHERENTE
5","R. INHERENTE",(IF(BD44="R.RESIDUAL
5","R. RESIDUAL"," ")))))</f>
        <v xml:space="preserve"> </v>
      </c>
      <c r="BJ44" s="327" t="str">
        <f>IF(ISERROR(IF(V44="R.INHERENTE
10","R. INHERENTE",(IF(BD44="R.RESIDUAL
10","R. RESIDUAL"," ")))),"",(IF(V44="R.INHERENTE
10","R. INHERENTE",(IF(BD44="R.RESIDUAL
10","R. RESIDUAL"," ")))))</f>
        <v xml:space="preserve"> </v>
      </c>
      <c r="BK44" s="328" t="str">
        <f>IF(ISERROR(IF(V44="R.INHERENTE
15","R. INHERENTE",(IF(BD44="R.RESIDUAL
15","R. RESIDUAL"," ")))),"",(IF(V44="R.INHERENTE
15","R. INHERENTE",(IF(BD44="R.RESIDUAL
15","R. RESIDUAL"," ")))))</f>
        <v xml:space="preserve"> </v>
      </c>
      <c r="BL44" s="328" t="str">
        <f>IF(ISERROR(IF(V44="R.INHERENTE
20","R. INHERENTE",(IF(BD44="R.RESIDUAL
20","R. RESIDUAL"," ")))),"",(IF(V44="R.INHERENTE
20","R. INHERENTE",(IF(BD44="R.RESIDUAL
20","R. RESIDUAL"," ")))))</f>
        <v xml:space="preserve"> </v>
      </c>
      <c r="BM44" s="329" t="str">
        <f>IF(ISERROR(IF(V44="R.INHERENTE
25","R. INHERENTE",(IF(BD44="R.RESIDUAL
25","R. RESIDUAL"," ")))),"",(IF(V44="R.INHERENTE
25","R. INHERENTE",(IF(BD44="R.RESIDUAL
25","R. RESIDUAL"," ")))))</f>
        <v xml:space="preserve"> </v>
      </c>
      <c r="BN44" s="1381"/>
      <c r="BO44" s="1186" t="s">
        <v>1184</v>
      </c>
      <c r="BP44" s="1177" t="s">
        <v>1185</v>
      </c>
      <c r="BQ44" s="1098">
        <v>44927</v>
      </c>
      <c r="BR44" s="1098">
        <v>45108</v>
      </c>
      <c r="BS44" s="1177" t="s">
        <v>167</v>
      </c>
      <c r="BT44" s="1079" t="s">
        <v>1067</v>
      </c>
      <c r="BU44" s="1249"/>
      <c r="BV44" s="1189" t="s">
        <v>1186</v>
      </c>
      <c r="BW44" s="1195" t="s">
        <v>1187</v>
      </c>
      <c r="BX44" s="1178" t="s">
        <v>1188</v>
      </c>
      <c r="BY44" s="1381"/>
      <c r="BZ44" s="1067" t="s">
        <v>1070</v>
      </c>
      <c r="CA44" s="1070" t="s">
        <v>1071</v>
      </c>
      <c r="CB44" s="1073" t="s">
        <v>1072</v>
      </c>
      <c r="CC44" s="1064"/>
      <c r="CD44" s="1064" t="s">
        <v>1022</v>
      </c>
      <c r="CE44" s="1064" t="s">
        <v>1022</v>
      </c>
      <c r="CF44" s="1064" t="s">
        <v>1022</v>
      </c>
      <c r="CG44" s="1064"/>
      <c r="CH44" s="1064" t="s">
        <v>1022</v>
      </c>
      <c r="CI44" s="1064" t="s">
        <v>1022</v>
      </c>
      <c r="CJ44" s="1064" t="s">
        <v>1022</v>
      </c>
      <c r="CK44" s="1064"/>
      <c r="CL44" s="1064" t="s">
        <v>1023</v>
      </c>
      <c r="CM44" s="1064" t="s">
        <v>1023</v>
      </c>
      <c r="CN44" s="1064" t="s">
        <v>1023</v>
      </c>
      <c r="CO44" s="1064"/>
      <c r="CP44" s="1064" t="s">
        <v>1022</v>
      </c>
      <c r="CQ44" s="1064" t="s">
        <v>1022</v>
      </c>
      <c r="CR44" s="1064" t="s">
        <v>1022</v>
      </c>
      <c r="CS44" s="1064"/>
      <c r="CT44" s="1041" t="s">
        <v>1073</v>
      </c>
      <c r="CU44" s="1447"/>
      <c r="CV44" s="1067" t="s">
        <v>1070</v>
      </c>
      <c r="CW44" s="1070" t="s">
        <v>1071</v>
      </c>
      <c r="CX44" s="1073" t="s">
        <v>1072</v>
      </c>
      <c r="CY44" s="1055"/>
      <c r="CZ44" s="1058" t="s">
        <v>1023</v>
      </c>
      <c r="DA44" s="1059"/>
      <c r="DB44" s="1058"/>
      <c r="DC44" s="1059"/>
      <c r="DD44" s="1055" t="s">
        <v>1022</v>
      </c>
      <c r="DE44" s="1055" t="s">
        <v>1022</v>
      </c>
      <c r="DF44" s="1055" t="s">
        <v>1022</v>
      </c>
      <c r="DG44" s="1055"/>
      <c r="DH44" s="1055" t="s">
        <v>1022</v>
      </c>
      <c r="DI44" s="1055" t="s">
        <v>1022</v>
      </c>
      <c r="DJ44" s="1055" t="s">
        <v>1022</v>
      </c>
      <c r="DK44" s="1055"/>
      <c r="DL44" s="1055" t="s">
        <v>1023</v>
      </c>
      <c r="DM44" s="1055" t="s">
        <v>1023</v>
      </c>
      <c r="DN44" s="1055" t="s">
        <v>1023</v>
      </c>
      <c r="DO44" s="1055"/>
      <c r="DP44" s="1055" t="s">
        <v>1022</v>
      </c>
      <c r="DQ44" s="1055" t="s">
        <v>1022</v>
      </c>
      <c r="DR44" s="1055" t="s">
        <v>1022</v>
      </c>
      <c r="DS44" s="1055"/>
      <c r="DT44" s="1041" t="s">
        <v>1074</v>
      </c>
      <c r="DU44" s="1381"/>
      <c r="DV44" s="1044"/>
      <c r="DW44" s="1047"/>
      <c r="DX44" s="1047"/>
      <c r="DY44" s="1050"/>
    </row>
    <row r="45" spans="2:129" s="391" customFormat="1" ht="48" customHeight="1">
      <c r="B45" s="1215"/>
      <c r="C45" s="1166"/>
      <c r="D45" s="1169"/>
      <c r="E45" s="1172"/>
      <c r="F45" s="1169"/>
      <c r="G45" s="1175"/>
      <c r="H45" s="1145"/>
      <c r="I45" s="330" t="s">
        <v>1189</v>
      </c>
      <c r="J45" s="331" t="s">
        <v>1076</v>
      </c>
      <c r="K45" s="332" t="s">
        <v>1190</v>
      </c>
      <c r="L45" s="333" t="s">
        <v>1093</v>
      </c>
      <c r="M45" s="1148"/>
      <c r="N45" s="1151"/>
      <c r="O45" s="1154"/>
      <c r="P45" s="1381"/>
      <c r="Q45" s="1157"/>
      <c r="R45" s="1160"/>
      <c r="S45" s="1128"/>
      <c r="T45" s="1131"/>
      <c r="U45" s="1134"/>
      <c r="V45" s="1137"/>
      <c r="W45" s="297"/>
      <c r="X45" s="334" t="s">
        <v>1191</v>
      </c>
      <c r="Y45" s="335" t="s">
        <v>1055</v>
      </c>
      <c r="Z45" s="1140"/>
      <c r="AA45" s="1053">
        <v>25</v>
      </c>
      <c r="AB45" s="1054"/>
      <c r="AC45" s="1053"/>
      <c r="AD45" s="1054"/>
      <c r="AE45" s="1053"/>
      <c r="AF45" s="1054"/>
      <c r="AG45" s="1053"/>
      <c r="AH45" s="1054"/>
      <c r="AI45" s="1053">
        <v>15</v>
      </c>
      <c r="AJ45" s="1054"/>
      <c r="AK45" s="413">
        <f>AA45+AC45+AE45+AG45+AI45</f>
        <v>40</v>
      </c>
      <c r="AL45" s="414">
        <v>0.216</v>
      </c>
      <c r="AM45" s="1125"/>
      <c r="AN45" s="1116" t="s">
        <v>1022</v>
      </c>
      <c r="AO45" s="1117"/>
      <c r="AP45" s="1114" t="s">
        <v>1057</v>
      </c>
      <c r="AQ45" s="1115"/>
      <c r="AR45" s="1116" t="s">
        <v>1022</v>
      </c>
      <c r="AS45" s="1117"/>
      <c r="AT45" s="287" t="s">
        <v>1192</v>
      </c>
      <c r="AU45" s="336" t="s">
        <v>1066</v>
      </c>
      <c r="AV45" s="337" t="s">
        <v>1193</v>
      </c>
      <c r="AW45" s="338" t="s">
        <v>1182</v>
      </c>
      <c r="AX45" s="339" t="s">
        <v>1183</v>
      </c>
      <c r="AY45" s="402"/>
      <c r="AZ45" s="1106"/>
      <c r="BA45" s="1109"/>
      <c r="BB45" s="1112"/>
      <c r="BC45" s="1109"/>
      <c r="BD45" s="1089"/>
      <c r="BE45" s="1092"/>
      <c r="BF45" s="415"/>
      <c r="BG45" s="340"/>
      <c r="BH45" s="325">
        <v>0.8</v>
      </c>
      <c r="BI45" s="341" t="str">
        <f>IF(ISERROR(IF(V44="R.INHERENTE
4","R. INHERENTE",(IF(BD44="R.RESIDUAL
4","R. RESIDUAL"," ")))),"",(IF(V44="R.INHERENTE
4","R. INHERENTE",(IF(BD44="R.RESIDUAL
4","R. RESIDUAL"," ")))))</f>
        <v xml:space="preserve"> </v>
      </c>
      <c r="BJ45" s="342" t="str">
        <f>IF(ISERROR(IF(V44="R.INHERENTE
9","R. INHERENTE",(IF(BD44="R.RESIDUAL
9","R. RESIDUAL"," ")))),"",(IF(V44="R.INHERENTE
9","R. INHERENTE",(IF(BD44="R.RESIDUAL
9","R. RESIDUAL"," ")))))</f>
        <v xml:space="preserve"> </v>
      </c>
      <c r="BK45" s="343" t="str">
        <f>IF(ISERROR(IF(V44="R.INHERENTE
14","R. INHERENTE",(IF(BD44="R.RESIDUAL
14","R. RESIDUAL"," ")))),"",(IF(V44="R.INHERENTE
14","R. INHERENTE",(IF(BD44="R.RESIDUAL
14","R. RESIDUAL"," ")))))</f>
        <v xml:space="preserve"> </v>
      </c>
      <c r="BL45" s="344" t="str">
        <f>IF(ISERROR(IF(V44="R.INHERENTE
19","R. INHERENTE",(IF(BD44="R.RESIDUAL
19","R. RESIDUAL"," ")))),"",(IF(V44="R.INHERENTE
19","R. INHERENTE",(IF(BD44="R.RESIDUAL
19","R. RESIDUAL"," ")))))</f>
        <v xml:space="preserve"> </v>
      </c>
      <c r="BM45" s="345" t="str">
        <f>IF(ISERROR(IF(V44="R.INHERENTE
24","R. INHERENTE",(IF(BD44="R.RESIDUAL
24","R. RESIDUAL"," ")))),"",(IF(V44="R.INHERENTE
24","R. INHERENTE",(IF(BD44="R.RESIDUAL
24","R. RESIDUAL"," ")))))</f>
        <v xml:space="preserve"> </v>
      </c>
      <c r="BN45" s="1381"/>
      <c r="BO45" s="1187"/>
      <c r="BP45" s="1099"/>
      <c r="BQ45" s="1099"/>
      <c r="BR45" s="1099"/>
      <c r="BS45" s="1099"/>
      <c r="BT45" s="1080"/>
      <c r="BU45" s="1249"/>
      <c r="BV45" s="1190"/>
      <c r="BW45" s="1196"/>
      <c r="BX45" s="1179"/>
      <c r="BY45" s="1381"/>
      <c r="BZ45" s="1068"/>
      <c r="CA45" s="1071"/>
      <c r="CB45" s="1074"/>
      <c r="CC45" s="1065"/>
      <c r="CD45" s="1065"/>
      <c r="CE45" s="1065"/>
      <c r="CF45" s="1065"/>
      <c r="CG45" s="1065"/>
      <c r="CH45" s="1065"/>
      <c r="CI45" s="1065"/>
      <c r="CJ45" s="1065"/>
      <c r="CK45" s="1065"/>
      <c r="CL45" s="1065"/>
      <c r="CM45" s="1065"/>
      <c r="CN45" s="1065"/>
      <c r="CO45" s="1065"/>
      <c r="CP45" s="1065"/>
      <c r="CQ45" s="1065"/>
      <c r="CR45" s="1065"/>
      <c r="CS45" s="1065"/>
      <c r="CT45" s="1042"/>
      <c r="CU45" s="1447"/>
      <c r="CV45" s="1068"/>
      <c r="CW45" s="1071"/>
      <c r="CX45" s="1074"/>
      <c r="CY45" s="1056"/>
      <c r="CZ45" s="1060"/>
      <c r="DA45" s="1061"/>
      <c r="DB45" s="1060"/>
      <c r="DC45" s="1061"/>
      <c r="DD45" s="1056"/>
      <c r="DE45" s="1056"/>
      <c r="DF45" s="1056"/>
      <c r="DG45" s="1056"/>
      <c r="DH45" s="1056"/>
      <c r="DI45" s="1056"/>
      <c r="DJ45" s="1056"/>
      <c r="DK45" s="1056"/>
      <c r="DL45" s="1056"/>
      <c r="DM45" s="1056"/>
      <c r="DN45" s="1056"/>
      <c r="DO45" s="1056"/>
      <c r="DP45" s="1056"/>
      <c r="DQ45" s="1056"/>
      <c r="DR45" s="1056"/>
      <c r="DS45" s="1056"/>
      <c r="DT45" s="1042"/>
      <c r="DU45" s="1381"/>
      <c r="DV45" s="1045"/>
      <c r="DW45" s="1048"/>
      <c r="DX45" s="1048"/>
      <c r="DY45" s="1051"/>
    </row>
    <row r="46" spans="2:129" s="391" customFormat="1" ht="48" customHeight="1">
      <c r="B46" s="1215"/>
      <c r="C46" s="1166"/>
      <c r="D46" s="1169"/>
      <c r="E46" s="1172"/>
      <c r="F46" s="1169"/>
      <c r="G46" s="1175"/>
      <c r="H46" s="1145"/>
      <c r="I46" s="379"/>
      <c r="J46" s="331" t="s">
        <v>1082</v>
      </c>
      <c r="K46" s="380"/>
      <c r="L46" s="333"/>
      <c r="M46" s="1148"/>
      <c r="N46" s="1151"/>
      <c r="O46" s="1154"/>
      <c r="P46" s="1381"/>
      <c r="Q46" s="1157"/>
      <c r="R46" s="1160"/>
      <c r="S46" s="1128"/>
      <c r="T46" s="1131"/>
      <c r="U46" s="1134"/>
      <c r="V46" s="1137"/>
      <c r="W46" s="297"/>
      <c r="X46" s="381"/>
      <c r="Y46" s="335"/>
      <c r="Z46" s="1140"/>
      <c r="AA46" s="1053"/>
      <c r="AB46" s="1054"/>
      <c r="AC46" s="1053"/>
      <c r="AD46" s="1054"/>
      <c r="AE46" s="1053"/>
      <c r="AF46" s="1054"/>
      <c r="AG46" s="1053"/>
      <c r="AH46" s="1054"/>
      <c r="AI46" s="1053"/>
      <c r="AJ46" s="1054"/>
      <c r="AK46" s="413">
        <f>AA46+AC46+AE46+AG46+AI46</f>
        <v>0</v>
      </c>
      <c r="AL46" s="414"/>
      <c r="AM46" s="1125"/>
      <c r="AN46" s="1116"/>
      <c r="AO46" s="1117"/>
      <c r="AP46" s="1114"/>
      <c r="AQ46" s="1115"/>
      <c r="AR46" s="1116"/>
      <c r="AS46" s="1117"/>
      <c r="AT46" s="287"/>
      <c r="AU46" s="336"/>
      <c r="AV46" s="337"/>
      <c r="AW46" s="338"/>
      <c r="AX46" s="339"/>
      <c r="AY46" s="402"/>
      <c r="AZ46" s="1106"/>
      <c r="BA46" s="1109"/>
      <c r="BB46" s="1112"/>
      <c r="BC46" s="1109"/>
      <c r="BD46" s="1089"/>
      <c r="BE46" s="1092"/>
      <c r="BF46" s="415"/>
      <c r="BG46" s="340"/>
      <c r="BH46" s="325">
        <v>0.60000000000000009</v>
      </c>
      <c r="BI46" s="341" t="str">
        <f>IF(ISERROR(IF(V44="R.INHERENTE
3","R. INHERENTE",(IF(BD44="R.RESIDUAL
3","R. RESIDUAL"," ")))),"",(IF(V44="R.INHERENTE
3","R. INHERENTE",(IF(BD44="R.RESIDUAL
3","R. RESIDUAL"," ")))))</f>
        <v xml:space="preserve"> </v>
      </c>
      <c r="BJ46" s="342" t="str">
        <f>IF(ISERROR(IF(V44="R.INHERENTE
8","R. INHERENTE",(IF(BD44="R.RESIDUAL
8","R. RESIDUAL"," ")))),"",(IF(V44="R.INHERENTE
8","R. INHERENTE",(IF(BD44="R.RESIDUAL
8","R. RESIDUAL"," ")))))</f>
        <v xml:space="preserve"> </v>
      </c>
      <c r="BK46" s="343" t="str">
        <f>IF(ISERROR(IF(V44="R.INHERENTE
13","R. INHERENTE",(IF(BD44="R.RESIDUAL
13","R. RESIDUAL"," ")))),"",(IF(V44="R.INHERENTE
13","R. INHERENTE",(IF(BD44="R.RESIDUAL
13","R. RESIDUAL"," ")))))</f>
        <v xml:space="preserve"> </v>
      </c>
      <c r="BL46" s="344" t="str">
        <f>IF(ISERROR(IF(V44="R.INHERENTE
18","R. INHERENTE",(IF(BD44="R.RESIDUAL
18","R. RESIDUAL"," ")))),"",(IF(V44="R.INHERENTE
18","R. INHERENTE",(IF(BD44="R.RESIDUAL
18","R. RESIDUAL"," ")))))</f>
        <v xml:space="preserve"> </v>
      </c>
      <c r="BM46" s="345" t="str">
        <f>IF(ISERROR(IF(V44="R.INHERENTE
23","R. INHERENTE",(IF(BD44="R.RESIDUAL
23","R. RESIDUAL"," ")))),"",(IF(V44="R.INHERENTE
23","R. INHERENTE",(IF(BD44="R.RESIDUAL
23","R. RESIDUAL"," ")))))</f>
        <v>R. INHERENTE</v>
      </c>
      <c r="BN46" s="1381"/>
      <c r="BO46" s="1187"/>
      <c r="BP46" s="1099"/>
      <c r="BQ46" s="1099"/>
      <c r="BR46" s="1099"/>
      <c r="BS46" s="1099"/>
      <c r="BT46" s="1080"/>
      <c r="BU46" s="1249"/>
      <c r="BV46" s="1190"/>
      <c r="BW46" s="1196"/>
      <c r="BX46" s="1179"/>
      <c r="BY46" s="1381"/>
      <c r="BZ46" s="1068"/>
      <c r="CA46" s="1071"/>
      <c r="CB46" s="1074"/>
      <c r="CC46" s="1065"/>
      <c r="CD46" s="1065"/>
      <c r="CE46" s="1065"/>
      <c r="CF46" s="1065"/>
      <c r="CG46" s="1065"/>
      <c r="CH46" s="1065"/>
      <c r="CI46" s="1065"/>
      <c r="CJ46" s="1065"/>
      <c r="CK46" s="1065"/>
      <c r="CL46" s="1065"/>
      <c r="CM46" s="1065"/>
      <c r="CN46" s="1065"/>
      <c r="CO46" s="1065"/>
      <c r="CP46" s="1065"/>
      <c r="CQ46" s="1065"/>
      <c r="CR46" s="1065"/>
      <c r="CS46" s="1065"/>
      <c r="CT46" s="1042"/>
      <c r="CU46" s="1447"/>
      <c r="CV46" s="1068"/>
      <c r="CW46" s="1071"/>
      <c r="CX46" s="1074"/>
      <c r="CY46" s="1056"/>
      <c r="CZ46" s="1060"/>
      <c r="DA46" s="1061"/>
      <c r="DB46" s="1060"/>
      <c r="DC46" s="1061"/>
      <c r="DD46" s="1056"/>
      <c r="DE46" s="1056"/>
      <c r="DF46" s="1056"/>
      <c r="DG46" s="1056"/>
      <c r="DH46" s="1056"/>
      <c r="DI46" s="1056"/>
      <c r="DJ46" s="1056"/>
      <c r="DK46" s="1056"/>
      <c r="DL46" s="1056"/>
      <c r="DM46" s="1056"/>
      <c r="DN46" s="1056"/>
      <c r="DO46" s="1056"/>
      <c r="DP46" s="1056"/>
      <c r="DQ46" s="1056"/>
      <c r="DR46" s="1056"/>
      <c r="DS46" s="1056"/>
      <c r="DT46" s="1042"/>
      <c r="DU46" s="1381"/>
      <c r="DV46" s="1045"/>
      <c r="DW46" s="1048"/>
      <c r="DX46" s="1048"/>
      <c r="DY46" s="1051"/>
    </row>
    <row r="47" spans="2:129" s="391" customFormat="1" ht="48" customHeight="1">
      <c r="B47" s="1215"/>
      <c r="C47" s="1166"/>
      <c r="D47" s="1169"/>
      <c r="E47" s="1172"/>
      <c r="F47" s="1169"/>
      <c r="G47" s="1175"/>
      <c r="H47" s="1145"/>
      <c r="I47" s="379"/>
      <c r="J47" s="331" t="s">
        <v>1088</v>
      </c>
      <c r="K47" s="380"/>
      <c r="L47" s="333"/>
      <c r="M47" s="1148"/>
      <c r="N47" s="1151"/>
      <c r="O47" s="1154"/>
      <c r="P47" s="1381"/>
      <c r="Q47" s="1157"/>
      <c r="R47" s="1160"/>
      <c r="S47" s="1128"/>
      <c r="T47" s="1131"/>
      <c r="U47" s="1134"/>
      <c r="V47" s="1137"/>
      <c r="W47" s="297"/>
      <c r="X47" s="347"/>
      <c r="Y47" s="335"/>
      <c r="Z47" s="1140"/>
      <c r="AA47" s="1053"/>
      <c r="AB47" s="1054"/>
      <c r="AC47" s="1053"/>
      <c r="AD47" s="1054"/>
      <c r="AE47" s="1053"/>
      <c r="AF47" s="1054"/>
      <c r="AG47" s="1053"/>
      <c r="AH47" s="1054"/>
      <c r="AI47" s="1053"/>
      <c r="AJ47" s="1054"/>
      <c r="AK47" s="413">
        <f>AA47+AC47+AE47+AG47+AI47</f>
        <v>0</v>
      </c>
      <c r="AL47" s="414"/>
      <c r="AM47" s="1125"/>
      <c r="AN47" s="1116"/>
      <c r="AO47" s="1117"/>
      <c r="AP47" s="1114"/>
      <c r="AQ47" s="1115"/>
      <c r="AR47" s="1116"/>
      <c r="AS47" s="1117"/>
      <c r="AT47" s="348"/>
      <c r="AU47" s="349"/>
      <c r="AV47" s="350"/>
      <c r="AW47" s="351"/>
      <c r="AX47" s="352"/>
      <c r="AY47" s="402"/>
      <c r="AZ47" s="1106"/>
      <c r="BA47" s="1109"/>
      <c r="BB47" s="1112"/>
      <c r="BC47" s="1109"/>
      <c r="BD47" s="1089"/>
      <c r="BE47" s="1092"/>
      <c r="BF47" s="415"/>
      <c r="BG47" s="340"/>
      <c r="BH47" s="325">
        <v>0.4</v>
      </c>
      <c r="BI47" s="341" t="str">
        <f>IF(ISERROR(IF(V44="R.INHERENTE
2","R. INHERENTE",(IF(BD44="R.RESIDUAL
2","R. RESIDUAL"," ")))),"",(IF(V44="R.INHERENTE
2","R. INHERENTE",(IF(BD44="R.RESIDUAL
2","R. RESIDUAL"," ")))))</f>
        <v xml:space="preserve"> </v>
      </c>
      <c r="BJ47" s="342" t="str">
        <f>IF(ISERROR(IF(V44="R.INHERENTE
7","R. INHERENTE",(IF(BD44="R.RESIDUAL
7","R. RESIDUAL"," ")))),"",(IF(V44="R.INHERENTE
7","R. INHERENTE",(IF(BD44="R.RESIDUAL
7","R. RESIDUAL"," ")))))</f>
        <v xml:space="preserve"> </v>
      </c>
      <c r="BK47" s="353" t="str">
        <f>IF(ISERROR(IF(V44="R.INHERENTE
12","R. INHERENTE",(IF(BD44="R.RESIDUAL
12","R. RESIDUAL"," ")))),"",(IF(V44="R.INHERENTE
12","R. INHERENTE",(IF(BD44="R.RESIDUAL
12","R. RESIDUAL"," ")))))</f>
        <v xml:space="preserve"> </v>
      </c>
      <c r="BL47" s="343" t="str">
        <f>IF(ISERROR(IF(V44="R.INHERENTE
17","R. INHERENTE",(IF(BD44="R.RESIDUAL
17","R. RESIDUAL"," ")))),"",(IF(V44="R.INHERENTE
17","R. INHERENTE",(IF(BD44="R.RESIDUAL
17","R. RESIDUAL"," ")))))</f>
        <v xml:space="preserve"> </v>
      </c>
      <c r="BM47" s="345" t="str">
        <f>IF(ISERROR(IF(V44="R.INHERENTE
22","R. INHERENTE",(IF(BD44="R.RESIDUAL
22","R. RESIDUAL"," ")))),"",(IF(V44="R.INHERENTE
22","R. INHERENTE",(IF(BD44="R.RESIDUAL
22","R. RESIDUAL"," ")))))</f>
        <v>R. RESIDUAL</v>
      </c>
      <c r="BN47" s="1381"/>
      <c r="BO47" s="1187"/>
      <c r="BP47" s="1099"/>
      <c r="BQ47" s="1099"/>
      <c r="BR47" s="1099"/>
      <c r="BS47" s="1099"/>
      <c r="BT47" s="1080"/>
      <c r="BU47" s="1249"/>
      <c r="BV47" s="1190"/>
      <c r="BW47" s="1196"/>
      <c r="BX47" s="1179"/>
      <c r="BY47" s="1381"/>
      <c r="BZ47" s="1068"/>
      <c r="CA47" s="1071"/>
      <c r="CB47" s="1074"/>
      <c r="CC47" s="1065"/>
      <c r="CD47" s="1065"/>
      <c r="CE47" s="1065"/>
      <c r="CF47" s="1065"/>
      <c r="CG47" s="1065"/>
      <c r="CH47" s="1065"/>
      <c r="CI47" s="1065"/>
      <c r="CJ47" s="1065"/>
      <c r="CK47" s="1065"/>
      <c r="CL47" s="1065"/>
      <c r="CM47" s="1065"/>
      <c r="CN47" s="1065"/>
      <c r="CO47" s="1065"/>
      <c r="CP47" s="1065"/>
      <c r="CQ47" s="1065"/>
      <c r="CR47" s="1065"/>
      <c r="CS47" s="1065"/>
      <c r="CT47" s="1042"/>
      <c r="CU47" s="1447"/>
      <c r="CV47" s="1068"/>
      <c r="CW47" s="1071"/>
      <c r="CX47" s="1074"/>
      <c r="CY47" s="1056"/>
      <c r="CZ47" s="1060"/>
      <c r="DA47" s="1061"/>
      <c r="DB47" s="1060"/>
      <c r="DC47" s="1061"/>
      <c r="DD47" s="1056"/>
      <c r="DE47" s="1056"/>
      <c r="DF47" s="1056"/>
      <c r="DG47" s="1056"/>
      <c r="DH47" s="1056"/>
      <c r="DI47" s="1056"/>
      <c r="DJ47" s="1056"/>
      <c r="DK47" s="1056"/>
      <c r="DL47" s="1056"/>
      <c r="DM47" s="1056"/>
      <c r="DN47" s="1056"/>
      <c r="DO47" s="1056"/>
      <c r="DP47" s="1056"/>
      <c r="DQ47" s="1056"/>
      <c r="DR47" s="1056"/>
      <c r="DS47" s="1056"/>
      <c r="DT47" s="1042"/>
      <c r="DU47" s="1381"/>
      <c r="DV47" s="1045"/>
      <c r="DW47" s="1048"/>
      <c r="DX47" s="1048"/>
      <c r="DY47" s="1051"/>
    </row>
    <row r="48" spans="2:129" s="391" customFormat="1" ht="48" customHeight="1" thickBot="1">
      <c r="B48" s="1216"/>
      <c r="C48" s="1167"/>
      <c r="D48" s="1170"/>
      <c r="E48" s="1173"/>
      <c r="F48" s="1170"/>
      <c r="G48" s="1176"/>
      <c r="H48" s="1146"/>
      <c r="I48" s="382"/>
      <c r="J48" s="355" t="s">
        <v>1089</v>
      </c>
      <c r="K48" s="383"/>
      <c r="L48" s="357"/>
      <c r="M48" s="1149"/>
      <c r="N48" s="1152"/>
      <c r="O48" s="1155"/>
      <c r="P48" s="1381"/>
      <c r="Q48" s="1158"/>
      <c r="R48" s="1161"/>
      <c r="S48" s="1129"/>
      <c r="T48" s="1132"/>
      <c r="U48" s="1135"/>
      <c r="V48" s="1138"/>
      <c r="W48" s="297"/>
      <c r="X48" s="358"/>
      <c r="Y48" s="359"/>
      <c r="Z48" s="1141"/>
      <c r="AA48" s="1142"/>
      <c r="AB48" s="1143"/>
      <c r="AC48" s="1142"/>
      <c r="AD48" s="1143"/>
      <c r="AE48" s="1142"/>
      <c r="AF48" s="1143"/>
      <c r="AG48" s="1142"/>
      <c r="AH48" s="1143"/>
      <c r="AI48" s="1142"/>
      <c r="AJ48" s="1143"/>
      <c r="AK48" s="416">
        <f>AA48+AC48+AE48+AG48+AI48</f>
        <v>0</v>
      </c>
      <c r="AL48" s="417"/>
      <c r="AM48" s="1126"/>
      <c r="AN48" s="1118"/>
      <c r="AO48" s="1119"/>
      <c r="AP48" s="1120"/>
      <c r="AQ48" s="1121"/>
      <c r="AR48" s="1118"/>
      <c r="AS48" s="1119"/>
      <c r="AT48" s="360"/>
      <c r="AU48" s="361"/>
      <c r="AV48" s="362"/>
      <c r="AW48" s="363"/>
      <c r="AX48" s="364"/>
      <c r="AY48" s="402">
        <f>+(IF(AND($AZ56&gt;0,$AZ56&lt;=0.2),0.2,(IF(AND($AZ56&gt;0.2,$AZ56&lt;=0.4),0.4,(IF(AND($AZ56&gt;0.4,$AZ56&lt;=0.6),0.6,(IF(AND($AZ56&gt;0.6,$AZ56&lt;=0.8),0.8,(IF($AZ56&gt;0.8,1,""))))))))))</f>
        <v>0.2</v>
      </c>
      <c r="AZ48" s="1107"/>
      <c r="BA48" s="1110"/>
      <c r="BB48" s="1113"/>
      <c r="BC48" s="1110"/>
      <c r="BD48" s="1090"/>
      <c r="BE48" s="1093"/>
      <c r="BF48" s="415"/>
      <c r="BG48" s="340"/>
      <c r="BH48" s="365">
        <v>0.2</v>
      </c>
      <c r="BI48" s="366" t="str">
        <f>IF(ISERROR(IF(V44="R.INHERENTE
1","R. INHERENTE",(IF(BD44="R.RESIDUAL
1","R. RESIDUAL"," ")))),"",(IF(V44="R.INHERENTE
1","R. INHERENTE",(IF(BD44="R.RESIDUAL
1","R. RESIDUAL"," ")))))</f>
        <v xml:space="preserve"> </v>
      </c>
      <c r="BJ48" s="367" t="str">
        <f>IF(ISERROR(IF(V44="R.INHERENTE
6","R. INHERENTE",(IF(BD44="R.RESIDUAL
6","R. RESIDUAL"," ")))),"",(IF(V44="R.INHERENTE
6","R. INHERENTE",(IF(BD44="R.RESIDUAL
6","R. RESIDUAL"," ")))))</f>
        <v xml:space="preserve"> </v>
      </c>
      <c r="BK48" s="368" t="str">
        <f>IF(ISERROR(IF(V44="R.INHERENTE
11","R. INHERENTE",(IF(BD44="R.RESIDUAL
11","R. RESIDUAL"," ")))),"",(IF(V44="R.INHERENTE
11","R. INHERENTE",(IF(BD44="R.RESIDUAL
11","R. RESIDUAL"," ")))))</f>
        <v xml:space="preserve"> </v>
      </c>
      <c r="BL48" s="369" t="str">
        <f>IF(ISERROR(IF(V44="R.INHERENTE
16","R. INHERENTE",(IF(BD44="R.RESIDUAL
16","R. RESIDUAL"," ")))),"",(IF(V44="R.INHERENTE
16","R. INHERENTE",(IF(BD44="R.RESIDUAL
16","R. RESIDUAL"," ")))))</f>
        <v xml:space="preserve"> </v>
      </c>
      <c r="BM48" s="370" t="str">
        <f>IF(ISERROR(IF(V44="R.INHERENTE
21","R. INHERENTE",(IF(BD44="R.RESIDUAL
21","R. RESIDUAL"," ")))),"",(IF(V44="R.INHERENTE
21","R. INHERENTE",(IF(BD44="R.RESIDUAL
21","R. RESIDUAL"," ")))))</f>
        <v xml:space="preserve"> </v>
      </c>
      <c r="BN48" s="1381"/>
      <c r="BO48" s="1188"/>
      <c r="BP48" s="1100"/>
      <c r="BQ48" s="1100"/>
      <c r="BR48" s="1100"/>
      <c r="BS48" s="1100"/>
      <c r="BT48" s="1081"/>
      <c r="BU48" s="1249"/>
      <c r="BV48" s="1191"/>
      <c r="BW48" s="1197"/>
      <c r="BX48" s="1180"/>
      <c r="BY48" s="1381"/>
      <c r="BZ48" s="1069"/>
      <c r="CA48" s="1072"/>
      <c r="CB48" s="1075"/>
      <c r="CC48" s="1066"/>
      <c r="CD48" s="1066"/>
      <c r="CE48" s="1066"/>
      <c r="CF48" s="1066"/>
      <c r="CG48" s="1066"/>
      <c r="CH48" s="1066"/>
      <c r="CI48" s="1066"/>
      <c r="CJ48" s="1066"/>
      <c r="CK48" s="1066"/>
      <c r="CL48" s="1066"/>
      <c r="CM48" s="1066"/>
      <c r="CN48" s="1066"/>
      <c r="CO48" s="1066"/>
      <c r="CP48" s="1066"/>
      <c r="CQ48" s="1066"/>
      <c r="CR48" s="1066"/>
      <c r="CS48" s="1066"/>
      <c r="CT48" s="1043"/>
      <c r="CU48" s="1447"/>
      <c r="CV48" s="1069"/>
      <c r="CW48" s="1072"/>
      <c r="CX48" s="1075"/>
      <c r="CY48" s="1057"/>
      <c r="CZ48" s="1062"/>
      <c r="DA48" s="1063"/>
      <c r="DB48" s="1062"/>
      <c r="DC48" s="1063"/>
      <c r="DD48" s="1057"/>
      <c r="DE48" s="1057"/>
      <c r="DF48" s="1057"/>
      <c r="DG48" s="1057"/>
      <c r="DH48" s="1057"/>
      <c r="DI48" s="1057"/>
      <c r="DJ48" s="1057"/>
      <c r="DK48" s="1057"/>
      <c r="DL48" s="1057"/>
      <c r="DM48" s="1057"/>
      <c r="DN48" s="1057"/>
      <c r="DO48" s="1057"/>
      <c r="DP48" s="1057"/>
      <c r="DQ48" s="1057"/>
      <c r="DR48" s="1057"/>
      <c r="DS48" s="1057"/>
      <c r="DT48" s="1043"/>
      <c r="DU48" s="1381"/>
      <c r="DV48" s="1046"/>
      <c r="DW48" s="1049"/>
      <c r="DX48" s="1049"/>
      <c r="DY48" s="1052"/>
    </row>
    <row r="49" spans="2:129" ht="12.75" customHeight="1" thickBot="1">
      <c r="W49" s="297"/>
      <c r="AY49" s="402"/>
      <c r="BI49" s="419">
        <v>0.2</v>
      </c>
      <c r="BJ49" s="420">
        <v>0.4</v>
      </c>
      <c r="BK49" s="420">
        <v>0.60000000000000009</v>
      </c>
      <c r="BL49" s="420">
        <v>0.8</v>
      </c>
      <c r="BM49" s="420">
        <v>1</v>
      </c>
    </row>
    <row r="50" spans="2:129" s="391" customFormat="1" ht="48" customHeight="1">
      <c r="B50" s="1214" t="s">
        <v>1040</v>
      </c>
      <c r="C50" s="1165">
        <v>6</v>
      </c>
      <c r="D50" s="1168" t="s">
        <v>1194</v>
      </c>
      <c r="E50" s="1171" t="s">
        <v>1195</v>
      </c>
      <c r="F50" s="1168" t="s">
        <v>1043</v>
      </c>
      <c r="G50" s="1174" t="s">
        <v>1044</v>
      </c>
      <c r="H50" s="1144" t="s">
        <v>1196</v>
      </c>
      <c r="I50" s="314" t="s">
        <v>1197</v>
      </c>
      <c r="J50" s="315" t="s">
        <v>1047</v>
      </c>
      <c r="K50" s="316" t="s">
        <v>1198</v>
      </c>
      <c r="L50" s="317" t="s">
        <v>1049</v>
      </c>
      <c r="M50" s="1147" t="str">
        <f>IF(G50="","",(CONCATENATE("Posibilidad de afectación ",G50," ",H50," ",I50," ",I51," ",I52," ",I53," ",I54)))</f>
        <v xml:space="preserve">Posibilidad de afectación económica y reputacional por uso indebido (alteración, sustracción) de la información clasificada y reservada, para beneficio propio, de un tercero y/o conflicto de interés, a falta de controles efectivos de seguridad de la información.    </v>
      </c>
      <c r="N50" s="1150" t="s">
        <v>1199</v>
      </c>
      <c r="O50" s="1153" t="s">
        <v>1200</v>
      </c>
      <c r="P50" s="415"/>
      <c r="Q50" s="1156" t="s">
        <v>1052</v>
      </c>
      <c r="R50" s="1159">
        <f>IF(ISERROR(VLOOKUP($Q50,[3]Listas!$F$21:$G$25,2,FALSE)),"",(VLOOKUP($Q50,[3]Listas!$F$21:$G$25,2,FALSE)))</f>
        <v>0.8</v>
      </c>
      <c r="S50" s="1127" t="str">
        <f>IF(ISERROR(VLOOKUP($R50,[3]Listas!$F$4:$G$8,2,FALSE)),"",(VLOOKUP($R50,[3]Listas!$F$4:$G$8,2,FALSE)))</f>
        <v>ALTA
Es viable que el evento ocurra en la mayoria de las circunstancias.</v>
      </c>
      <c r="T50" s="1130" t="s">
        <v>1053</v>
      </c>
      <c r="U50" s="1133">
        <f>IF(ISERROR(VLOOKUP($T50,[3]Listas!$F$30:$G$37,2,FALSE)),"",(VLOOKUP($T50,[3]Listas!$F$30:$G$37,2,FALSE)))</f>
        <v>1</v>
      </c>
      <c r="V50" s="1136" t="str">
        <f>IF(R50="","",(CONCATENATE("R.INHERENTE
",(IF(AND($R50=0.2,$U50=0.2),1,(IF(AND($R50=0.2,$U50=0.4),6,(IF(AND($R50=0.2,$U50=0.6),11,(IF(AND($R50=0.2,$U50=0.8),16,(IF(AND($R50=0.2,$U50=1),21,(IF(AND($R50=0.4,$U50=0.2),2,(IF(AND($R50=0.4,$U50=0.4),7,(IF(AND($R50=0.4,$U50=0.6),12,(IF(AND($R50=0.4,$U50=0.8),17,(IF(AND($R50=0.4,$U50=1),22,(IF(AND($R50=0.6,$U50=0.2),3,(IF(AND($R50=0.6,$U50=0.4),8,(IF(AND($R50=0.6,$U50=0.6),13,(IF(AND($R50=0.6,$U50=0.8),18,(IF(AND($R50=0.6,$U50=1),23,(IF(AND($R50=0.8,$U50=0.2),4,(IF(AND($R50=0.8,$U50=0.4),9,(IF(AND($R50=0.8,$U50=0.6),14,(IF(AND($R50=0.8,$U50=0.8),19,(IF(AND($R50=0.8,$U50=1),24,(IF(AND($R50=1,$U50=0.2),5,(IF(AND($R50=1,$U50=0.4),10,(IF(AND($R50=1,$U50=0.6),15,(IF(AND($R50=1,$U50=0.8),20,(IF(AND($R50=1,$U50=1),25,"")))))))))))))))))))))))))))))))))))))))))))))))))))))</f>
        <v>R.INHERENTE
24</v>
      </c>
      <c r="W50" s="297"/>
      <c r="X50" s="334" t="s">
        <v>1201</v>
      </c>
      <c r="Y50" s="319" t="s">
        <v>1055</v>
      </c>
      <c r="Z50" s="1139" t="s">
        <v>1056</v>
      </c>
      <c r="AA50" s="1122">
        <v>25</v>
      </c>
      <c r="AB50" s="1123"/>
      <c r="AC50" s="1122"/>
      <c r="AD50" s="1123"/>
      <c r="AE50" s="1122"/>
      <c r="AF50" s="1123"/>
      <c r="AG50" s="1122">
        <v>25</v>
      </c>
      <c r="AH50" s="1123"/>
      <c r="AI50" s="1122"/>
      <c r="AJ50" s="1123"/>
      <c r="AK50" s="411">
        <f>AA50+AC50+AE50+AG50+AI50</f>
        <v>50</v>
      </c>
      <c r="AL50" s="412">
        <v>0.4</v>
      </c>
      <c r="AM50" s="1124">
        <f>U50</f>
        <v>1</v>
      </c>
      <c r="AN50" s="1103" t="s">
        <v>1022</v>
      </c>
      <c r="AO50" s="1104"/>
      <c r="AP50" s="1101" t="s">
        <v>1057</v>
      </c>
      <c r="AQ50" s="1102"/>
      <c r="AR50" s="1103" t="s">
        <v>1022</v>
      </c>
      <c r="AS50" s="1104"/>
      <c r="AT50" s="320" t="s">
        <v>1202</v>
      </c>
      <c r="AU50" s="321" t="s">
        <v>172</v>
      </c>
      <c r="AV50" s="322" t="s">
        <v>1203</v>
      </c>
      <c r="AW50" s="323" t="s">
        <v>1204</v>
      </c>
      <c r="AX50" s="324" t="s">
        <v>1205</v>
      </c>
      <c r="AY50" s="402"/>
      <c r="AZ50" s="1105">
        <f>+MIN(AL50:AL54)</f>
        <v>0.2</v>
      </c>
      <c r="BA50" s="1108" t="str">
        <f>+(IF($AY42=0.2,"MUY BAJA",(IF($AY42=0.4,"BAJA",(IF($AY42=0.6,"MEDIA",(IF($AY42=0.8,"ALTA",(IF($AY42=1,"MUY ALTA",""))))))))))</f>
        <v>MUY BAJA</v>
      </c>
      <c r="BB50" s="1111">
        <f>+MIN(AM50:AM54)</f>
        <v>1</v>
      </c>
      <c r="BC50" s="1108" t="str">
        <f>+(IF($BF50=0.2,"MUY BAJA",(IF($BF50=0.4,"BAJA",(IF($BF50=0.6,"MEDIA",(IF($BF50=0.8,"ALTA",(IF($BF50=1,"MUY ALTA",""))))))))))</f>
        <v>MUY ALTA</v>
      </c>
      <c r="BD50" s="1088" t="str">
        <f>IF($AY42="","",(CONCATENATE("R.RESIDUAL
",(IF(AND($AY42=0.2,$BF50=0.2),1,(IF(AND($AY42=0.2,$BF50=0.4),6,(IF(AND($AY42=0.2,$BF50=0.6),11,(IF(AND($AY42=0.2,$BF50=0.8),16,(IF(AND($AY42=0.2,$BF50=1),21,(IF(AND($AY42=0.4,$BF50=0.2),2,(IF(AND($AY42=0.4,$BF50=0.4),7,(IF(AND($AY42=0.4,$BF50=0.6),12,(IF(AND($AY42=0.4,$BF50=0.8),17,(IF(AND($AY42=0.4,$BF50=1),22,(IF(AND($AY42=0.6,$BF50=0.2),3,(IF(AND($AY42=0.6,$BF50=0.4),8,(IF(AND($AY42=0.6,$BF50=0.6),13,(IF(AND($AY42=0.6,$BF50=0.8),18,(IF(AND($AY42=0.6,$BF50=1),23,(IF(AND($AY42=0.8,$BF50=0.2),4,(IF(AND($AY42=0.8,$BF50=0.4),9,(IF(AND($AY42=0.8,$BF50=0.6),14,(IF(AND($AY42=0.8,$BF50=0.8),19,(IF(AND($AY42=0.8,$BF50=1),24,(IF(AND($AY42=1,$BF50=0.2),5,(IF(AND($AY42=1,$BF50=0.4),10,(IF(AND($AY42=1,$BF50=0.6),15,(IF(AND($AY42=1,$BF50=0.8),20,(IF(AND($AY42=1,$BF50=1),25,"")))))))))))))))))))))))))))))))))))))))))))))))))))))</f>
        <v>R.RESIDUAL
21</v>
      </c>
      <c r="BE50" s="1091" t="s">
        <v>1063</v>
      </c>
      <c r="BF50" s="402">
        <f>+(IF(AND($BB50&gt;0,$BB50&lt;=0.2),0.2,(IF(AND($BB50&gt;0.2,$BB50&lt;=0.4),0.4,(IF(AND($BB50&gt;0.4,$BB50&lt;=0.6),0.6,(IF(AND($BB50&gt;0.6,$BB50&lt;=0.8),0.8,(IF($BB50&gt;0.8,1,""))))))))))</f>
        <v>1</v>
      </c>
      <c r="BG50" s="298">
        <f>+VLOOKUP($BD50,[3]Listas!$G$114:$H$138,2,FALSE)</f>
        <v>21</v>
      </c>
      <c r="BH50" s="325">
        <v>1</v>
      </c>
      <c r="BI50" s="326" t="str">
        <f>IF(ISERROR(IF(V50="R.INHERENTE
5","R. INHERENTE",(IF(BD50="R.RESIDUAL
5","R. RESIDUAL"," ")))),"",(IF(V50="R.INHERENTE
5","R. INHERENTE",(IF(BD50="R.RESIDUAL
5","R. RESIDUAL"," ")))))</f>
        <v xml:space="preserve"> </v>
      </c>
      <c r="BJ50" s="327" t="str">
        <f>IF(ISERROR(IF(V50="R.INHERENTE
10","R. INHERENTE",(IF(BD50="R.RESIDUAL
10","R. RESIDUAL"," ")))),"",(IF(V50="R.INHERENTE
10","R. INHERENTE",(IF(BD50="R.RESIDUAL
10","R. RESIDUAL"," ")))))</f>
        <v xml:space="preserve"> </v>
      </c>
      <c r="BK50" s="328" t="str">
        <f>IF(ISERROR(IF(V50="R.INHERENTE
15","R. INHERENTE",(IF(BD50="R.RESIDUAL
15","R. RESIDUAL"," ")))),"",(IF(V50="R.INHERENTE
15","R. INHERENTE",(IF(BD50="R.RESIDUAL
15","R. RESIDUAL"," ")))))</f>
        <v xml:space="preserve"> </v>
      </c>
      <c r="BL50" s="328" t="str">
        <f>IF(ISERROR(IF(V50="R.INHERENTE
20","R. INHERENTE",(IF(BD50="R.RESIDUAL
20","R. RESIDUAL"," ")))),"",(IF(V50="R.INHERENTE
20","R. INHERENTE",(IF(BD50="R.RESIDUAL
20","R. RESIDUAL"," ")))))</f>
        <v xml:space="preserve"> </v>
      </c>
      <c r="BM50" s="329" t="str">
        <f>IF(ISERROR(IF(V50="R.INHERENTE
25","R. INHERENTE",(IF(BD50="R.RESIDUAL
25","R. RESIDUAL"," ")))),"",(IF(V50="R.INHERENTE
25","R. INHERENTE",(IF(BD50="R.RESIDUAL
25","R. RESIDUAL"," ")))))</f>
        <v xml:space="preserve"> </v>
      </c>
      <c r="BN50" s="415"/>
      <c r="BO50" s="1186" t="s">
        <v>1206</v>
      </c>
      <c r="BP50" s="1177" t="s">
        <v>1207</v>
      </c>
      <c r="BQ50" s="1098">
        <v>44927</v>
      </c>
      <c r="BR50" s="1098">
        <v>45078</v>
      </c>
      <c r="BS50" s="1177" t="s">
        <v>125</v>
      </c>
      <c r="BT50" s="1079" t="s">
        <v>1067</v>
      </c>
      <c r="BU50" s="415"/>
      <c r="BV50" s="1189" t="s">
        <v>1208</v>
      </c>
      <c r="BW50" s="1195" t="s">
        <v>1209</v>
      </c>
      <c r="BX50" s="1178" t="s">
        <v>1210</v>
      </c>
      <c r="BY50" s="415"/>
      <c r="BZ50" s="1067" t="s">
        <v>1070</v>
      </c>
      <c r="CA50" s="1070" t="s">
        <v>1071</v>
      </c>
      <c r="CB50" s="1073" t="s">
        <v>1072</v>
      </c>
      <c r="CC50" s="1064"/>
      <c r="CD50" s="1064" t="s">
        <v>1022</v>
      </c>
      <c r="CE50" s="1064" t="s">
        <v>1022</v>
      </c>
      <c r="CF50" s="1064" t="s">
        <v>1022</v>
      </c>
      <c r="CG50" s="1064"/>
      <c r="CH50" s="1064" t="s">
        <v>1022</v>
      </c>
      <c r="CI50" s="1064" t="s">
        <v>1022</v>
      </c>
      <c r="CJ50" s="1064" t="s">
        <v>1022</v>
      </c>
      <c r="CK50" s="1064"/>
      <c r="CL50" s="1064" t="s">
        <v>1023</v>
      </c>
      <c r="CM50" s="1064" t="s">
        <v>1023</v>
      </c>
      <c r="CN50" s="1064" t="s">
        <v>1023</v>
      </c>
      <c r="CO50" s="1064"/>
      <c r="CP50" s="1064" t="s">
        <v>1022</v>
      </c>
      <c r="CQ50" s="1064" t="s">
        <v>1022</v>
      </c>
      <c r="CR50" s="1064" t="s">
        <v>1022</v>
      </c>
      <c r="CS50" s="1064"/>
      <c r="CT50" s="1041" t="s">
        <v>1073</v>
      </c>
      <c r="CU50" s="415"/>
      <c r="CV50" s="1067" t="s">
        <v>1070</v>
      </c>
      <c r="CW50" s="1070" t="s">
        <v>1071</v>
      </c>
      <c r="CX50" s="1073" t="s">
        <v>1072</v>
      </c>
      <c r="CY50" s="1055"/>
      <c r="CZ50" s="1058" t="s">
        <v>1023</v>
      </c>
      <c r="DA50" s="1059"/>
      <c r="DB50" s="1058"/>
      <c r="DC50" s="1059"/>
      <c r="DD50" s="1055" t="s">
        <v>1022</v>
      </c>
      <c r="DE50" s="1055" t="s">
        <v>1022</v>
      </c>
      <c r="DF50" s="1055" t="s">
        <v>1022</v>
      </c>
      <c r="DG50" s="1055"/>
      <c r="DH50" s="1055" t="s">
        <v>1022</v>
      </c>
      <c r="DI50" s="1055" t="s">
        <v>1022</v>
      </c>
      <c r="DJ50" s="1055" t="s">
        <v>1022</v>
      </c>
      <c r="DK50" s="1055"/>
      <c r="DL50" s="1055" t="s">
        <v>1023</v>
      </c>
      <c r="DM50" s="1055" t="s">
        <v>1023</v>
      </c>
      <c r="DN50" s="1055" t="s">
        <v>1023</v>
      </c>
      <c r="DO50" s="1055"/>
      <c r="DP50" s="1055" t="s">
        <v>1022</v>
      </c>
      <c r="DQ50" s="1055" t="s">
        <v>1022</v>
      </c>
      <c r="DR50" s="1055" t="s">
        <v>1022</v>
      </c>
      <c r="DS50" s="1055"/>
      <c r="DT50" s="1041" t="s">
        <v>1074</v>
      </c>
      <c r="DU50" s="415"/>
      <c r="DV50" s="1044"/>
      <c r="DW50" s="1047"/>
      <c r="DX50" s="1047"/>
      <c r="DY50" s="1050"/>
    </row>
    <row r="51" spans="2:129" s="391" customFormat="1" ht="48" customHeight="1">
      <c r="B51" s="1215"/>
      <c r="C51" s="1166"/>
      <c r="D51" s="1169"/>
      <c r="E51" s="1172"/>
      <c r="F51" s="1169"/>
      <c r="G51" s="1175"/>
      <c r="H51" s="1145"/>
      <c r="I51" s="379"/>
      <c r="J51" s="331" t="s">
        <v>1076</v>
      </c>
      <c r="K51" s="332" t="s">
        <v>1211</v>
      </c>
      <c r="L51" s="333" t="s">
        <v>1049</v>
      </c>
      <c r="M51" s="1148"/>
      <c r="N51" s="1151"/>
      <c r="O51" s="1154"/>
      <c r="P51" s="415"/>
      <c r="Q51" s="1157"/>
      <c r="R51" s="1160"/>
      <c r="S51" s="1128"/>
      <c r="T51" s="1131"/>
      <c r="U51" s="1134"/>
      <c r="V51" s="1137"/>
      <c r="W51" s="297"/>
      <c r="X51" s="334" t="s">
        <v>1212</v>
      </c>
      <c r="Y51" s="335" t="s">
        <v>1055</v>
      </c>
      <c r="Z51" s="1140"/>
      <c r="AA51" s="1053">
        <v>25</v>
      </c>
      <c r="AB51" s="1054"/>
      <c r="AC51" s="1053"/>
      <c r="AD51" s="1054"/>
      <c r="AE51" s="1053"/>
      <c r="AF51" s="1054"/>
      <c r="AG51" s="1053">
        <v>25</v>
      </c>
      <c r="AH51" s="1054"/>
      <c r="AI51" s="1053"/>
      <c r="AJ51" s="1054"/>
      <c r="AK51" s="413">
        <f>AA51+AC51+AE51+AG51+AI51</f>
        <v>50</v>
      </c>
      <c r="AL51" s="414">
        <v>0.2</v>
      </c>
      <c r="AM51" s="1125"/>
      <c r="AN51" s="1116" t="s">
        <v>1022</v>
      </c>
      <c r="AO51" s="1117"/>
      <c r="AP51" s="1114" t="s">
        <v>1057</v>
      </c>
      <c r="AQ51" s="1115"/>
      <c r="AR51" s="1116" t="s">
        <v>1022</v>
      </c>
      <c r="AS51" s="1117"/>
      <c r="AT51" s="287" t="s">
        <v>1213</v>
      </c>
      <c r="AU51" s="336" t="s">
        <v>172</v>
      </c>
      <c r="AV51" s="337" t="s">
        <v>1203</v>
      </c>
      <c r="AW51" s="338" t="s">
        <v>1204</v>
      </c>
      <c r="AX51" s="339" t="s">
        <v>1205</v>
      </c>
      <c r="AY51" s="402"/>
      <c r="AZ51" s="1106"/>
      <c r="BA51" s="1109"/>
      <c r="BB51" s="1112"/>
      <c r="BC51" s="1109"/>
      <c r="BD51" s="1089"/>
      <c r="BE51" s="1092"/>
      <c r="BF51" s="415"/>
      <c r="BG51" s="340"/>
      <c r="BH51" s="325">
        <v>0.8</v>
      </c>
      <c r="BI51" s="341" t="str">
        <f>IF(ISERROR(IF(V50="R.INHERENTE
4","R. INHERENTE",(IF(BD50="R.RESIDUAL
4","R. RESIDUAL"," ")))),"",(IF(V50="R.INHERENTE
4","R. INHERENTE",(IF(BD50="R.RESIDUAL
4","R. RESIDUAL"," ")))))</f>
        <v xml:space="preserve"> </v>
      </c>
      <c r="BJ51" s="342" t="str">
        <f>IF(ISERROR(IF(V50="R.INHERENTE
9","R. INHERENTE",(IF(BD50="R.RESIDUAL
9","R. RESIDUAL"," ")))),"",(IF(V50="R.INHERENTE
9","R. INHERENTE",(IF(BD50="R.RESIDUAL
9","R. RESIDUAL"," ")))))</f>
        <v xml:space="preserve"> </v>
      </c>
      <c r="BK51" s="343" t="str">
        <f>IF(ISERROR(IF(V50="R.INHERENTE
14","R. INHERENTE",(IF(BD50="R.RESIDUAL
14","R. RESIDUAL"," ")))),"",(IF(V50="R.INHERENTE
14","R. INHERENTE",(IF(BD50="R.RESIDUAL
14","R. RESIDUAL"," ")))))</f>
        <v xml:space="preserve"> </v>
      </c>
      <c r="BL51" s="344" t="str">
        <f>IF(ISERROR(IF(V50="R.INHERENTE
19","R. INHERENTE",(IF(BD50="R.RESIDUAL
19","R. RESIDUAL"," ")))),"",(IF(V50="R.INHERENTE
19","R. INHERENTE",(IF(BD50="R.RESIDUAL
19","R. RESIDUAL"," ")))))</f>
        <v xml:space="preserve"> </v>
      </c>
      <c r="BM51" s="345" t="str">
        <f>IF(ISERROR(IF(V50="R.INHERENTE
24","R. INHERENTE",(IF(BD50="R.RESIDUAL
24","R. RESIDUAL"," ")))),"",(IF(V50="R.INHERENTE
24","R. INHERENTE",(IF(BD50="R.RESIDUAL
24","R. RESIDUAL"," ")))))</f>
        <v>R. INHERENTE</v>
      </c>
      <c r="BN51" s="415"/>
      <c r="BO51" s="1187"/>
      <c r="BP51" s="1099"/>
      <c r="BQ51" s="1099"/>
      <c r="BR51" s="1099"/>
      <c r="BS51" s="1099"/>
      <c r="BT51" s="1080"/>
      <c r="BU51" s="415"/>
      <c r="BV51" s="1190"/>
      <c r="BW51" s="1196"/>
      <c r="BX51" s="1179"/>
      <c r="BY51" s="415"/>
      <c r="BZ51" s="1068"/>
      <c r="CA51" s="1071"/>
      <c r="CB51" s="1074"/>
      <c r="CC51" s="1065"/>
      <c r="CD51" s="1065"/>
      <c r="CE51" s="1065"/>
      <c r="CF51" s="1065"/>
      <c r="CG51" s="1065"/>
      <c r="CH51" s="1065"/>
      <c r="CI51" s="1065"/>
      <c r="CJ51" s="1065"/>
      <c r="CK51" s="1065"/>
      <c r="CL51" s="1065"/>
      <c r="CM51" s="1065"/>
      <c r="CN51" s="1065"/>
      <c r="CO51" s="1065"/>
      <c r="CP51" s="1065"/>
      <c r="CQ51" s="1065"/>
      <c r="CR51" s="1065"/>
      <c r="CS51" s="1065"/>
      <c r="CT51" s="1042"/>
      <c r="CU51" s="415"/>
      <c r="CV51" s="1068"/>
      <c r="CW51" s="1071"/>
      <c r="CX51" s="1074"/>
      <c r="CY51" s="1056"/>
      <c r="CZ51" s="1060"/>
      <c r="DA51" s="1061"/>
      <c r="DB51" s="1060"/>
      <c r="DC51" s="1061"/>
      <c r="DD51" s="1056"/>
      <c r="DE51" s="1056"/>
      <c r="DF51" s="1056"/>
      <c r="DG51" s="1056"/>
      <c r="DH51" s="1056"/>
      <c r="DI51" s="1056"/>
      <c r="DJ51" s="1056"/>
      <c r="DK51" s="1056"/>
      <c r="DL51" s="1056"/>
      <c r="DM51" s="1056"/>
      <c r="DN51" s="1056"/>
      <c r="DO51" s="1056"/>
      <c r="DP51" s="1056"/>
      <c r="DQ51" s="1056"/>
      <c r="DR51" s="1056"/>
      <c r="DS51" s="1056"/>
      <c r="DT51" s="1042"/>
      <c r="DU51" s="415"/>
      <c r="DV51" s="1045"/>
      <c r="DW51" s="1048"/>
      <c r="DX51" s="1048"/>
      <c r="DY51" s="1051"/>
    </row>
    <row r="52" spans="2:129" s="391" customFormat="1" ht="48" customHeight="1">
      <c r="B52" s="1215"/>
      <c r="C52" s="1166"/>
      <c r="D52" s="1169"/>
      <c r="E52" s="1172"/>
      <c r="F52" s="1169"/>
      <c r="G52" s="1175"/>
      <c r="H52" s="1145"/>
      <c r="I52" s="379"/>
      <c r="J52" s="331" t="s">
        <v>1082</v>
      </c>
      <c r="K52" s="380"/>
      <c r="L52" s="333"/>
      <c r="M52" s="1148"/>
      <c r="N52" s="1151"/>
      <c r="O52" s="1154"/>
      <c r="P52" s="415"/>
      <c r="Q52" s="1157"/>
      <c r="R52" s="1160"/>
      <c r="S52" s="1128"/>
      <c r="T52" s="1131"/>
      <c r="U52" s="1134"/>
      <c r="V52" s="1137"/>
      <c r="W52" s="297"/>
      <c r="X52" s="381"/>
      <c r="Y52" s="335"/>
      <c r="Z52" s="1140"/>
      <c r="AA52" s="1053"/>
      <c r="AB52" s="1054"/>
      <c r="AC52" s="1053"/>
      <c r="AD52" s="1054"/>
      <c r="AE52" s="1053"/>
      <c r="AF52" s="1054"/>
      <c r="AG52" s="1053"/>
      <c r="AH52" s="1054"/>
      <c r="AI52" s="1053"/>
      <c r="AJ52" s="1054"/>
      <c r="AK52" s="413">
        <f>AA52+AC52+AE52+AG52+AI52</f>
        <v>0</v>
      </c>
      <c r="AL52" s="414"/>
      <c r="AM52" s="1125"/>
      <c r="AN52" s="1116"/>
      <c r="AO52" s="1117"/>
      <c r="AP52" s="1114"/>
      <c r="AQ52" s="1115"/>
      <c r="AR52" s="1116"/>
      <c r="AS52" s="1117"/>
      <c r="AT52" s="287"/>
      <c r="AU52" s="336"/>
      <c r="AV52" s="337"/>
      <c r="AW52" s="338"/>
      <c r="AX52" s="339"/>
      <c r="AY52" s="402"/>
      <c r="AZ52" s="1106"/>
      <c r="BA52" s="1109"/>
      <c r="BB52" s="1112"/>
      <c r="BC52" s="1109"/>
      <c r="BD52" s="1089"/>
      <c r="BE52" s="1092"/>
      <c r="BF52" s="415"/>
      <c r="BG52" s="340"/>
      <c r="BH52" s="325">
        <v>0.60000000000000009</v>
      </c>
      <c r="BI52" s="341" t="str">
        <f>IF(ISERROR(IF(V50="R.INHERENTE
3","R. INHERENTE",(IF(BD50="R.RESIDUAL
3","R. RESIDUAL"," ")))),"",(IF(V50="R.INHERENTE
3","R. INHERENTE",(IF(BD50="R.RESIDUAL
3","R. RESIDUAL"," ")))))</f>
        <v xml:space="preserve"> </v>
      </c>
      <c r="BJ52" s="342" t="str">
        <f>IF(ISERROR(IF(V50="R.INHERENTE
8","R. INHERENTE",(IF(BD50="R.RESIDUAL
8","R. RESIDUAL"," ")))),"",(IF(V50="R.INHERENTE
8","R. INHERENTE",(IF(BD50="R.RESIDUAL
8","R. RESIDUAL"," ")))))</f>
        <v xml:space="preserve"> </v>
      </c>
      <c r="BK52" s="343" t="str">
        <f>IF(ISERROR(IF(V50="R.INHERENTE
13","R. INHERENTE",(IF(BD50="R.RESIDUAL
13","R. RESIDUAL"," ")))),"",(IF(V50="R.INHERENTE
13","R. INHERENTE",(IF(BD50="R.RESIDUAL
13","R. RESIDUAL"," ")))))</f>
        <v xml:space="preserve"> </v>
      </c>
      <c r="BL52" s="344" t="str">
        <f>IF(ISERROR(IF(V50="R.INHERENTE
18","R. INHERENTE",(IF(BD50="R.RESIDUAL
18","R. RESIDUAL"," ")))),"",(IF(V50="R.INHERENTE
18","R. INHERENTE",(IF(BD50="R.RESIDUAL
18","R. RESIDUAL"," ")))))</f>
        <v xml:space="preserve"> </v>
      </c>
      <c r="BM52" s="345" t="str">
        <f>IF(ISERROR(IF(V50="R.INHERENTE
23","R. INHERENTE",(IF(BD50="R.RESIDUAL
23","R. RESIDUAL"," ")))),"",(IF(V50="R.INHERENTE
23","R. INHERENTE",(IF(BD50="R.RESIDUAL
23","R. RESIDUAL"," ")))))</f>
        <v xml:space="preserve"> </v>
      </c>
      <c r="BN52" s="415"/>
      <c r="BO52" s="1187"/>
      <c r="BP52" s="1099"/>
      <c r="BQ52" s="1099"/>
      <c r="BR52" s="1099"/>
      <c r="BS52" s="1099"/>
      <c r="BT52" s="1080"/>
      <c r="BU52" s="415"/>
      <c r="BV52" s="1190"/>
      <c r="BW52" s="1196"/>
      <c r="BX52" s="1179"/>
      <c r="BY52" s="415"/>
      <c r="BZ52" s="1068"/>
      <c r="CA52" s="1071"/>
      <c r="CB52" s="1074"/>
      <c r="CC52" s="1065"/>
      <c r="CD52" s="1065"/>
      <c r="CE52" s="1065"/>
      <c r="CF52" s="1065"/>
      <c r="CG52" s="1065"/>
      <c r="CH52" s="1065"/>
      <c r="CI52" s="1065"/>
      <c r="CJ52" s="1065"/>
      <c r="CK52" s="1065"/>
      <c r="CL52" s="1065"/>
      <c r="CM52" s="1065"/>
      <c r="CN52" s="1065"/>
      <c r="CO52" s="1065"/>
      <c r="CP52" s="1065"/>
      <c r="CQ52" s="1065"/>
      <c r="CR52" s="1065"/>
      <c r="CS52" s="1065"/>
      <c r="CT52" s="1042"/>
      <c r="CU52" s="415"/>
      <c r="CV52" s="1068"/>
      <c r="CW52" s="1071"/>
      <c r="CX52" s="1074"/>
      <c r="CY52" s="1056"/>
      <c r="CZ52" s="1060"/>
      <c r="DA52" s="1061"/>
      <c r="DB52" s="1060"/>
      <c r="DC52" s="1061"/>
      <c r="DD52" s="1056"/>
      <c r="DE52" s="1056"/>
      <c r="DF52" s="1056"/>
      <c r="DG52" s="1056"/>
      <c r="DH52" s="1056"/>
      <c r="DI52" s="1056"/>
      <c r="DJ52" s="1056"/>
      <c r="DK52" s="1056"/>
      <c r="DL52" s="1056"/>
      <c r="DM52" s="1056"/>
      <c r="DN52" s="1056"/>
      <c r="DO52" s="1056"/>
      <c r="DP52" s="1056"/>
      <c r="DQ52" s="1056"/>
      <c r="DR52" s="1056"/>
      <c r="DS52" s="1056"/>
      <c r="DT52" s="1042"/>
      <c r="DU52" s="415"/>
      <c r="DV52" s="1045"/>
      <c r="DW52" s="1048"/>
      <c r="DX52" s="1048"/>
      <c r="DY52" s="1051"/>
    </row>
    <row r="53" spans="2:129" s="391" customFormat="1" ht="48" customHeight="1">
      <c r="B53" s="1215"/>
      <c r="C53" s="1166"/>
      <c r="D53" s="1169"/>
      <c r="E53" s="1172"/>
      <c r="F53" s="1169"/>
      <c r="G53" s="1175"/>
      <c r="H53" s="1145"/>
      <c r="I53" s="379"/>
      <c r="J53" s="331" t="s">
        <v>1088</v>
      </c>
      <c r="K53" s="380"/>
      <c r="L53" s="333"/>
      <c r="M53" s="1148"/>
      <c r="N53" s="1151"/>
      <c r="O53" s="1154"/>
      <c r="P53" s="415"/>
      <c r="Q53" s="1157"/>
      <c r="R53" s="1160"/>
      <c r="S53" s="1128"/>
      <c r="T53" s="1131"/>
      <c r="U53" s="1134"/>
      <c r="V53" s="1137"/>
      <c r="W53" s="297"/>
      <c r="X53" s="347"/>
      <c r="Y53" s="335"/>
      <c r="Z53" s="1140"/>
      <c r="AA53" s="1053"/>
      <c r="AB53" s="1054"/>
      <c r="AC53" s="1053"/>
      <c r="AD53" s="1054"/>
      <c r="AE53" s="1053"/>
      <c r="AF53" s="1054"/>
      <c r="AG53" s="1053"/>
      <c r="AH53" s="1054"/>
      <c r="AI53" s="1053"/>
      <c r="AJ53" s="1054"/>
      <c r="AK53" s="413">
        <f>AA53+AC53+AE53+AG53+AI53</f>
        <v>0</v>
      </c>
      <c r="AL53" s="414"/>
      <c r="AM53" s="1125"/>
      <c r="AN53" s="1116"/>
      <c r="AO53" s="1117"/>
      <c r="AP53" s="1114"/>
      <c r="AQ53" s="1115"/>
      <c r="AR53" s="1116"/>
      <c r="AS53" s="1117"/>
      <c r="AT53" s="348"/>
      <c r="AU53" s="349"/>
      <c r="AV53" s="350"/>
      <c r="AW53" s="351"/>
      <c r="AX53" s="352"/>
      <c r="AY53" s="402"/>
      <c r="AZ53" s="1106"/>
      <c r="BA53" s="1109"/>
      <c r="BB53" s="1112"/>
      <c r="BC53" s="1109"/>
      <c r="BD53" s="1089"/>
      <c r="BE53" s="1092"/>
      <c r="BF53" s="415"/>
      <c r="BG53" s="340"/>
      <c r="BH53" s="325">
        <v>0.4</v>
      </c>
      <c r="BI53" s="341" t="str">
        <f>IF(ISERROR(IF(V50="R.INHERENTE
2","R. INHERENTE",(IF(BD50="R.RESIDUAL
2","R. RESIDUAL"," ")))),"",(IF(V50="R.INHERENTE
2","R. INHERENTE",(IF(BD50="R.RESIDUAL
2","R. RESIDUAL"," ")))))</f>
        <v xml:space="preserve"> </v>
      </c>
      <c r="BJ53" s="342" t="str">
        <f>IF(ISERROR(IF(V50="R.INHERENTE
7","R. INHERENTE",(IF(BD50="R.RESIDUAL
7","R. RESIDUAL"," ")))),"",(IF(V50="R.INHERENTE
7","R. INHERENTE",(IF(BD50="R.RESIDUAL
7","R. RESIDUAL"," ")))))</f>
        <v xml:space="preserve"> </v>
      </c>
      <c r="BK53" s="353" t="str">
        <f>IF(ISERROR(IF(V50="R.INHERENTE
12","R. INHERENTE",(IF(BD50="R.RESIDUAL
12","R. RESIDUAL"," ")))),"",(IF(V50="R.INHERENTE
12","R. INHERENTE",(IF(BD50="R.RESIDUAL
12","R. RESIDUAL"," ")))))</f>
        <v xml:space="preserve"> </v>
      </c>
      <c r="BL53" s="343" t="str">
        <f>IF(ISERROR(IF(V50="R.INHERENTE
17","R. INHERENTE",(IF(BD50="R.RESIDUAL
17","R. RESIDUAL"," ")))),"",(IF(V50="R.INHERENTE
17","R. INHERENTE",(IF(BD50="R.RESIDUAL
17","R. RESIDUAL"," ")))))</f>
        <v xml:space="preserve"> </v>
      </c>
      <c r="BM53" s="345" t="str">
        <f>IF(ISERROR(IF(V50="R.INHERENTE
22","R. INHERENTE",(IF(BD50="R.RESIDUAL
22","R. RESIDUAL"," ")))),"",(IF(V50="R.INHERENTE
22","R. INHERENTE",(IF(BD50="R.RESIDUAL
22","R. RESIDUAL"," ")))))</f>
        <v xml:space="preserve"> </v>
      </c>
      <c r="BN53" s="415"/>
      <c r="BO53" s="1187"/>
      <c r="BP53" s="1099"/>
      <c r="BQ53" s="1099"/>
      <c r="BR53" s="1099"/>
      <c r="BS53" s="1099"/>
      <c r="BT53" s="1080"/>
      <c r="BU53" s="415"/>
      <c r="BV53" s="1190"/>
      <c r="BW53" s="1196"/>
      <c r="BX53" s="1179"/>
      <c r="BY53" s="415"/>
      <c r="BZ53" s="1068"/>
      <c r="CA53" s="1071"/>
      <c r="CB53" s="1074"/>
      <c r="CC53" s="1065"/>
      <c r="CD53" s="1065"/>
      <c r="CE53" s="1065"/>
      <c r="CF53" s="1065"/>
      <c r="CG53" s="1065"/>
      <c r="CH53" s="1065"/>
      <c r="CI53" s="1065"/>
      <c r="CJ53" s="1065"/>
      <c r="CK53" s="1065"/>
      <c r="CL53" s="1065"/>
      <c r="CM53" s="1065"/>
      <c r="CN53" s="1065"/>
      <c r="CO53" s="1065"/>
      <c r="CP53" s="1065"/>
      <c r="CQ53" s="1065"/>
      <c r="CR53" s="1065"/>
      <c r="CS53" s="1065"/>
      <c r="CT53" s="1042"/>
      <c r="CU53" s="415"/>
      <c r="CV53" s="1068"/>
      <c r="CW53" s="1071"/>
      <c r="CX53" s="1074"/>
      <c r="CY53" s="1056"/>
      <c r="CZ53" s="1060"/>
      <c r="DA53" s="1061"/>
      <c r="DB53" s="1060"/>
      <c r="DC53" s="1061"/>
      <c r="DD53" s="1056"/>
      <c r="DE53" s="1056"/>
      <c r="DF53" s="1056"/>
      <c r="DG53" s="1056"/>
      <c r="DH53" s="1056"/>
      <c r="DI53" s="1056"/>
      <c r="DJ53" s="1056"/>
      <c r="DK53" s="1056"/>
      <c r="DL53" s="1056"/>
      <c r="DM53" s="1056"/>
      <c r="DN53" s="1056"/>
      <c r="DO53" s="1056"/>
      <c r="DP53" s="1056"/>
      <c r="DQ53" s="1056"/>
      <c r="DR53" s="1056"/>
      <c r="DS53" s="1056"/>
      <c r="DT53" s="1042"/>
      <c r="DU53" s="415"/>
      <c r="DV53" s="1045"/>
      <c r="DW53" s="1048"/>
      <c r="DX53" s="1048"/>
      <c r="DY53" s="1051"/>
    </row>
    <row r="54" spans="2:129" s="391" customFormat="1" ht="48" customHeight="1" thickBot="1">
      <c r="B54" s="1216"/>
      <c r="C54" s="1167"/>
      <c r="D54" s="1170"/>
      <c r="E54" s="1173"/>
      <c r="F54" s="1170"/>
      <c r="G54" s="1176"/>
      <c r="H54" s="1146"/>
      <c r="I54" s="382"/>
      <c r="J54" s="355" t="s">
        <v>1089</v>
      </c>
      <c r="K54" s="383"/>
      <c r="L54" s="357"/>
      <c r="M54" s="1149"/>
      <c r="N54" s="1152"/>
      <c r="O54" s="1155"/>
      <c r="P54" s="415"/>
      <c r="Q54" s="1158"/>
      <c r="R54" s="1161"/>
      <c r="S54" s="1129"/>
      <c r="T54" s="1132"/>
      <c r="U54" s="1135"/>
      <c r="V54" s="1138"/>
      <c r="W54" s="297"/>
      <c r="X54" s="358"/>
      <c r="Y54" s="359"/>
      <c r="Z54" s="1141"/>
      <c r="AA54" s="1142"/>
      <c r="AB54" s="1143"/>
      <c r="AC54" s="1142"/>
      <c r="AD54" s="1143"/>
      <c r="AE54" s="1142"/>
      <c r="AF54" s="1143"/>
      <c r="AG54" s="1142"/>
      <c r="AH54" s="1143"/>
      <c r="AI54" s="1142"/>
      <c r="AJ54" s="1143"/>
      <c r="AK54" s="416">
        <f>AA54+AC54+AE54+AG54+AI54</f>
        <v>0</v>
      </c>
      <c r="AL54" s="417"/>
      <c r="AM54" s="1126"/>
      <c r="AN54" s="1118"/>
      <c r="AO54" s="1119"/>
      <c r="AP54" s="1120"/>
      <c r="AQ54" s="1121"/>
      <c r="AR54" s="1118"/>
      <c r="AS54" s="1119"/>
      <c r="AT54" s="360"/>
      <c r="AU54" s="361"/>
      <c r="AV54" s="362"/>
      <c r="AW54" s="363"/>
      <c r="AX54" s="364"/>
      <c r="AY54" s="402">
        <f>+(IF(AND($AZ62&gt;0,$AZ62&lt;=0.2),0.2,(IF(AND($AZ62&gt;0.2,$AZ62&lt;=0.4),0.4,(IF(AND($AZ62&gt;0.4,$AZ62&lt;=0.6),0.6,(IF(AND($AZ62&gt;0.6,$AZ62&lt;=0.8),0.8,(IF($AZ62&gt;0.8,1,""))))))))))</f>
        <v>0.4</v>
      </c>
      <c r="AZ54" s="1107"/>
      <c r="BA54" s="1110"/>
      <c r="BB54" s="1113"/>
      <c r="BC54" s="1110"/>
      <c r="BD54" s="1090"/>
      <c r="BE54" s="1093"/>
      <c r="BF54" s="415"/>
      <c r="BG54" s="340"/>
      <c r="BH54" s="365">
        <v>0.2</v>
      </c>
      <c r="BI54" s="366" t="str">
        <f>IF(ISERROR(IF(V50="R.INHERENTE
1","R. INHERENTE",(IF(BD50="R.RESIDUAL
1","R. RESIDUAL"," ")))),"",(IF(V50="R.INHERENTE
1","R. INHERENTE",(IF(BD50="R.RESIDUAL
1","R. RESIDUAL"," ")))))</f>
        <v xml:space="preserve"> </v>
      </c>
      <c r="BJ54" s="367" t="str">
        <f>IF(ISERROR(IF(V50="R.INHERENTE
6","R. INHERENTE",(IF(BD50="R.RESIDUAL
6","R. RESIDUAL"," ")))),"",(IF(V50="R.INHERENTE
6","R. INHERENTE",(IF(BD50="R.RESIDUAL
6","R. RESIDUAL"," ")))))</f>
        <v xml:space="preserve"> </v>
      </c>
      <c r="BK54" s="368" t="str">
        <f>IF(ISERROR(IF(V50="R.INHERENTE
11","R. INHERENTE",(IF(BD50="R.RESIDUAL
11","R. RESIDUAL"," ")))),"",(IF(V50="R.INHERENTE
11","R. INHERENTE",(IF(BD50="R.RESIDUAL
11","R. RESIDUAL"," ")))))</f>
        <v xml:space="preserve"> </v>
      </c>
      <c r="BL54" s="369" t="str">
        <f>IF(ISERROR(IF(V50="R.INHERENTE
16","R. INHERENTE",(IF(BD50="R.RESIDUAL
16","R. RESIDUAL"," ")))),"",(IF(V50="R.INHERENTE
16","R. INHERENTE",(IF(BD50="R.RESIDUAL
16","R. RESIDUAL"," ")))))</f>
        <v xml:space="preserve"> </v>
      </c>
      <c r="BM54" s="370" t="str">
        <f>IF(ISERROR(IF(V50="R.INHERENTE
21","R. INHERENTE",(IF(BD50="R.RESIDUAL
21","R. RESIDUAL"," ")))),"",(IF(V50="R.INHERENTE
21","R. INHERENTE",(IF(BD50="R.RESIDUAL
21","R. RESIDUAL"," ")))))</f>
        <v>R. RESIDUAL</v>
      </c>
      <c r="BN54" s="415"/>
      <c r="BO54" s="1188"/>
      <c r="BP54" s="1100"/>
      <c r="BQ54" s="1100"/>
      <c r="BR54" s="1100"/>
      <c r="BS54" s="1100"/>
      <c r="BT54" s="1081"/>
      <c r="BU54" s="415"/>
      <c r="BV54" s="1191"/>
      <c r="BW54" s="1197"/>
      <c r="BX54" s="1180"/>
      <c r="BY54" s="415"/>
      <c r="BZ54" s="1069"/>
      <c r="CA54" s="1072"/>
      <c r="CB54" s="1075"/>
      <c r="CC54" s="1066"/>
      <c r="CD54" s="1066"/>
      <c r="CE54" s="1066"/>
      <c r="CF54" s="1066"/>
      <c r="CG54" s="1066"/>
      <c r="CH54" s="1066"/>
      <c r="CI54" s="1066"/>
      <c r="CJ54" s="1066"/>
      <c r="CK54" s="1066"/>
      <c r="CL54" s="1066"/>
      <c r="CM54" s="1066"/>
      <c r="CN54" s="1066"/>
      <c r="CO54" s="1066"/>
      <c r="CP54" s="1066"/>
      <c r="CQ54" s="1066"/>
      <c r="CR54" s="1066"/>
      <c r="CS54" s="1066"/>
      <c r="CT54" s="1043"/>
      <c r="CU54" s="415"/>
      <c r="CV54" s="1069"/>
      <c r="CW54" s="1072"/>
      <c r="CX54" s="1075"/>
      <c r="CY54" s="1057"/>
      <c r="CZ54" s="1062"/>
      <c r="DA54" s="1063"/>
      <c r="DB54" s="1062"/>
      <c r="DC54" s="1063"/>
      <c r="DD54" s="1057"/>
      <c r="DE54" s="1057"/>
      <c r="DF54" s="1057"/>
      <c r="DG54" s="1057"/>
      <c r="DH54" s="1057"/>
      <c r="DI54" s="1057"/>
      <c r="DJ54" s="1057"/>
      <c r="DK54" s="1057"/>
      <c r="DL54" s="1057"/>
      <c r="DM54" s="1057"/>
      <c r="DN54" s="1057"/>
      <c r="DO54" s="1057"/>
      <c r="DP54" s="1057"/>
      <c r="DQ54" s="1057"/>
      <c r="DR54" s="1057"/>
      <c r="DS54" s="1057"/>
      <c r="DT54" s="1043"/>
      <c r="DU54" s="415"/>
      <c r="DV54" s="1046"/>
      <c r="DW54" s="1049"/>
      <c r="DX54" s="1049"/>
      <c r="DY54" s="1052"/>
    </row>
    <row r="55" spans="2:129" ht="12.75" customHeight="1" thickBot="1">
      <c r="W55" s="297"/>
      <c r="AY55" s="402"/>
      <c r="BI55" s="419">
        <v>0.2</v>
      </c>
      <c r="BJ55" s="420">
        <v>0.4</v>
      </c>
      <c r="BK55" s="420">
        <v>0.60000000000000009</v>
      </c>
      <c r="BL55" s="420">
        <v>0.8</v>
      </c>
      <c r="BM55" s="420">
        <v>1</v>
      </c>
    </row>
    <row r="56" spans="2:129" s="391" customFormat="1" ht="48" customHeight="1">
      <c r="B56" s="1214" t="s">
        <v>1040</v>
      </c>
      <c r="C56" s="1165">
        <v>7</v>
      </c>
      <c r="D56" s="1168" t="s">
        <v>1214</v>
      </c>
      <c r="E56" s="1171" t="s">
        <v>1215</v>
      </c>
      <c r="F56" s="1168" t="s">
        <v>1216</v>
      </c>
      <c r="G56" s="1174" t="s">
        <v>1146</v>
      </c>
      <c r="H56" s="1144" t="s">
        <v>1217</v>
      </c>
      <c r="I56" s="314" t="s">
        <v>1218</v>
      </c>
      <c r="J56" s="315" t="s">
        <v>1047</v>
      </c>
      <c r="K56" s="316" t="s">
        <v>1219</v>
      </c>
      <c r="L56" s="317" t="s">
        <v>1049</v>
      </c>
      <c r="M56" s="1147" t="str">
        <f>IF(G56="","",(CONCATENATE("Posibilidad de afectación ",G56," ",H56," ",I56," ",I57," ",I58," ",I59," ",I60)))</f>
        <v xml:space="preserve">Posibilidad de afectación reputacional y económica por prácticas de plagio en productos de investigación, innovación y producción académica, presentados en la Subred sur, debido a la falta de declaración de originalidad y a deficiencias en la revisión de similitud de los productos escritos presentados al Centro de investigaciones.   </v>
      </c>
      <c r="N56" s="1150" t="s">
        <v>1094</v>
      </c>
      <c r="O56" s="1153" t="s">
        <v>1095</v>
      </c>
      <c r="P56" s="415"/>
      <c r="Q56" s="1156" t="s">
        <v>1127</v>
      </c>
      <c r="R56" s="1159">
        <f>IF(ISERROR(VLOOKUP($Q56,[3]Listas!$F$21:$G$25,2,FALSE)),"",(VLOOKUP($Q56,[3]Listas!$F$21:$G$25,2,FALSE)))</f>
        <v>0.4</v>
      </c>
      <c r="S56" s="1127" t="str">
        <f>IF(ISERROR(VLOOKUP($R56,[3]Listas!$F$4:$G$8,2,FALSE)),"",(VLOOKUP($R56,[3]Listas!$F$4:$G$8,2,FALSE)))</f>
        <v>BAJA
El evento puede ocurrir en algún momento.</v>
      </c>
      <c r="T56" s="1130" t="s">
        <v>1220</v>
      </c>
      <c r="U56" s="1133">
        <f>IF(ISERROR(VLOOKUP($T56,[3]Listas!$F$30:$G$37,2,FALSE)),"",(VLOOKUP($T56,[3]Listas!$F$30:$G$37,2,FALSE)))</f>
        <v>0.6</v>
      </c>
      <c r="V56" s="1136" t="str">
        <f>IF(R56="","",(CONCATENATE("R.INHERENTE
",(IF(AND($R56=0.2,$U56=0.2),1,(IF(AND($R56=0.2,$U56=0.4),6,(IF(AND($R56=0.2,$U56=0.6),11,(IF(AND($R56=0.2,$U56=0.8),16,(IF(AND($R56=0.2,$U56=1),21,(IF(AND($R56=0.4,$U56=0.2),2,(IF(AND($R56=0.4,$U56=0.4),7,(IF(AND($R56=0.4,$U56=0.6),12,(IF(AND($R56=0.4,$U56=0.8),17,(IF(AND($R56=0.4,$U56=1),22,(IF(AND($R56=0.6,$U56=0.2),3,(IF(AND($R56=0.6,$U56=0.4),8,(IF(AND($R56=0.6,$U56=0.6),13,(IF(AND($R56=0.6,$U56=0.8),18,(IF(AND($R56=0.6,$U56=1),23,(IF(AND($R56=0.8,$U56=0.2),4,(IF(AND($R56=0.8,$U56=0.4),9,(IF(AND($R56=0.8,$U56=0.6),14,(IF(AND($R56=0.8,$U56=0.8),19,(IF(AND($R56=0.8,$U56=1),24,(IF(AND($R56=1,$U56=0.2),5,(IF(AND($R56=1,$U56=0.4),10,(IF(AND($R56=1,$U56=0.6),15,(IF(AND($R56=1,$U56=0.8),20,(IF(AND($R56=1,$U56=1),25,"")))))))))))))))))))))))))))))))))))))))))))))))))))))</f>
        <v>R.INHERENTE
12</v>
      </c>
      <c r="W56" s="297"/>
      <c r="X56" s="318" t="s">
        <v>1221</v>
      </c>
      <c r="Y56" s="319" t="s">
        <v>1055</v>
      </c>
      <c r="Z56" s="1139" t="s">
        <v>1056</v>
      </c>
      <c r="AA56" s="1122">
        <v>25</v>
      </c>
      <c r="AB56" s="1123"/>
      <c r="AC56" s="1122"/>
      <c r="AD56" s="1123"/>
      <c r="AE56" s="1122"/>
      <c r="AF56" s="1123"/>
      <c r="AG56" s="1122"/>
      <c r="AH56" s="1123"/>
      <c r="AI56" s="1122">
        <v>15</v>
      </c>
      <c r="AJ56" s="1123"/>
      <c r="AK56" s="411">
        <f>AA56+AC56+AE56+AG56+AI56</f>
        <v>40</v>
      </c>
      <c r="AL56" s="412">
        <v>0.24</v>
      </c>
      <c r="AM56" s="1124">
        <f>U56</f>
        <v>0.6</v>
      </c>
      <c r="AN56" s="1103" t="s">
        <v>1022</v>
      </c>
      <c r="AO56" s="1104"/>
      <c r="AP56" s="1101" t="s">
        <v>1057</v>
      </c>
      <c r="AQ56" s="1102"/>
      <c r="AR56" s="1103" t="s">
        <v>1022</v>
      </c>
      <c r="AS56" s="1104"/>
      <c r="AT56" s="320" t="s">
        <v>1222</v>
      </c>
      <c r="AU56" s="321" t="s">
        <v>172</v>
      </c>
      <c r="AV56" s="322" t="s">
        <v>1223</v>
      </c>
      <c r="AW56" s="323" t="s">
        <v>1224</v>
      </c>
      <c r="AX56" s="324" t="s">
        <v>1225</v>
      </c>
      <c r="AY56" s="402"/>
      <c r="AZ56" s="1105">
        <f>+MIN(AL56:AL60)</f>
        <v>0.16800000000000001</v>
      </c>
      <c r="BA56" s="1108" t="str">
        <f>+(IF($AY48=0.2,"MUY BAJA",(IF($AY48=0.4,"BAJA",(IF($AY48=0.6,"MEDIA",(IF($AY48=0.8,"ALTA",(IF($AY48=1,"MUY ALTA",""))))))))))</f>
        <v>MUY BAJA</v>
      </c>
      <c r="BB56" s="1111">
        <f>+MIN(AM56:AM60)</f>
        <v>0.6</v>
      </c>
      <c r="BC56" s="1108" t="str">
        <f>+(IF($BF56=0.2,"MUY BAJA",(IF($BF56=0.4,"BAJA",(IF($BF56=0.6,"MEDIA",(IF($BF56=0.8,"ALTA",(IF($BF56=1,"MUY ALTA",""))))))))))</f>
        <v>MEDIA</v>
      </c>
      <c r="BD56" s="1088" t="str">
        <f>IF($AY48="","",(CONCATENATE("R.RESIDUAL
",(IF(AND($AY48=0.2,$BF56=0.2),1,(IF(AND($AY48=0.2,$BF56=0.4),6,(IF(AND($AY48=0.2,$BF56=0.6),11,(IF(AND($AY48=0.2,$BF56=0.8),16,(IF(AND($AY48=0.2,$BF56=1),21,(IF(AND($AY48=0.4,$BF56=0.2),2,(IF(AND($AY48=0.4,$BF56=0.4),7,(IF(AND($AY48=0.4,$BF56=0.6),12,(IF(AND($AY48=0.4,$BF56=0.8),17,(IF(AND($AY48=0.4,$BF56=1),22,(IF(AND($AY48=0.6,$BF56=0.2),3,(IF(AND($AY48=0.6,$BF56=0.4),8,(IF(AND($AY48=0.6,$BF56=0.6),13,(IF(AND($AY48=0.6,$BF56=0.8),18,(IF(AND($AY48=0.6,$BF56=1),23,(IF(AND($AY48=0.8,$BF56=0.2),4,(IF(AND($AY48=0.8,$BF56=0.4),9,(IF(AND($AY48=0.8,$BF56=0.6),14,(IF(AND($AY48=0.8,$BF56=0.8),19,(IF(AND($AY48=0.8,$BF56=1),24,(IF(AND($AY48=1,$BF56=0.2),5,(IF(AND($AY48=1,$BF56=0.4),10,(IF(AND($AY48=1,$BF56=0.6),15,(IF(AND($AY48=1,$BF56=0.8),20,(IF(AND($AY48=1,$BF56=1),25,"")))))))))))))))))))))))))))))))))))))))))))))))))))))</f>
        <v>R.RESIDUAL
11</v>
      </c>
      <c r="BE56" s="1091" t="s">
        <v>1063</v>
      </c>
      <c r="BF56" s="402">
        <f>+(IF(AND($BB56&gt;0,$BB56&lt;=0.2),0.2,(IF(AND($BB56&gt;0.2,$BB56&lt;=0.4),0.4,(IF(AND($BB56&gt;0.4,$BB56&lt;=0.6),0.6,(IF(AND($BB56&gt;0.6,$BB56&lt;=0.8),0.8,(IF($BB56&gt;0.8,1,""))))))))))</f>
        <v>0.6</v>
      </c>
      <c r="BG56" s="298">
        <f>+VLOOKUP($BD56,[3]Listas!$G$114:$H$138,2,FALSE)</f>
        <v>11</v>
      </c>
      <c r="BH56" s="325">
        <v>1</v>
      </c>
      <c r="BI56" s="326" t="str">
        <f>IF(ISERROR(IF(V56="R.INHERENTE
5","R. INHERENTE",(IF(BD56="R.RESIDUAL
5","R. RESIDUAL"," ")))),"",(IF(V56="R.INHERENTE
5","R. INHERENTE",(IF(BD56="R.RESIDUAL
5","R. RESIDUAL"," ")))))</f>
        <v xml:space="preserve"> </v>
      </c>
      <c r="BJ56" s="327" t="str">
        <f>IF(ISERROR(IF(V56="R.INHERENTE
10","R. INHERENTE",(IF(BD56="R.RESIDUAL
10","R. RESIDUAL"," ")))),"",(IF(V56="R.INHERENTE
10","R. INHERENTE",(IF(BD56="R.RESIDUAL
10","R. RESIDUAL"," ")))))</f>
        <v xml:space="preserve"> </v>
      </c>
      <c r="BK56" s="328" t="str">
        <f>IF(ISERROR(IF(V56="R.INHERENTE
15","R. INHERENTE",(IF(BD56="R.RESIDUAL
15","R. RESIDUAL"," ")))),"",(IF(V56="R.INHERENTE
15","R. INHERENTE",(IF(BD56="R.RESIDUAL
15","R. RESIDUAL"," ")))))</f>
        <v xml:space="preserve"> </v>
      </c>
      <c r="BL56" s="328" t="str">
        <f>IF(ISERROR(IF(V56="R.INHERENTE
20","R. INHERENTE",(IF(BD56="R.RESIDUAL
20","R. RESIDUAL"," ")))),"",(IF(V56="R.INHERENTE
20","R. INHERENTE",(IF(BD56="R.RESIDUAL
20","R. RESIDUAL"," ")))))</f>
        <v xml:space="preserve"> </v>
      </c>
      <c r="BM56" s="329" t="str">
        <f>IF(ISERROR(IF(V56="R.INHERENTE
25","R. INHERENTE",(IF(BD56="R.RESIDUAL
25","R. RESIDUAL"," ")))),"",(IF(V56="R.INHERENTE
25","R. INHERENTE",(IF(BD56="R.RESIDUAL
25","R. RESIDUAL"," ")))))</f>
        <v xml:space="preserve"> </v>
      </c>
      <c r="BN56" s="415"/>
      <c r="BO56" s="1186" t="s">
        <v>1226</v>
      </c>
      <c r="BP56" s="1177" t="s">
        <v>1227</v>
      </c>
      <c r="BQ56" s="1098">
        <v>44927</v>
      </c>
      <c r="BR56" s="1098">
        <v>45078</v>
      </c>
      <c r="BS56" s="1177" t="s">
        <v>172</v>
      </c>
      <c r="BT56" s="1079" t="s">
        <v>1067</v>
      </c>
      <c r="BU56" s="415"/>
      <c r="BV56" s="1189" t="s">
        <v>1228</v>
      </c>
      <c r="BW56" s="1195" t="s">
        <v>1229</v>
      </c>
      <c r="BX56" s="1178" t="s">
        <v>1230</v>
      </c>
      <c r="BY56" s="415"/>
      <c r="BZ56" s="1067" t="s">
        <v>1070</v>
      </c>
      <c r="CA56" s="1070" t="s">
        <v>1071</v>
      </c>
      <c r="CB56" s="1073" t="s">
        <v>1072</v>
      </c>
      <c r="CC56" s="1064"/>
      <c r="CD56" s="1064" t="s">
        <v>1022</v>
      </c>
      <c r="CE56" s="1064" t="s">
        <v>1022</v>
      </c>
      <c r="CF56" s="1064" t="s">
        <v>1022</v>
      </c>
      <c r="CG56" s="1064"/>
      <c r="CH56" s="1064" t="s">
        <v>1022</v>
      </c>
      <c r="CI56" s="1064" t="s">
        <v>1022</v>
      </c>
      <c r="CJ56" s="1064" t="s">
        <v>1022</v>
      </c>
      <c r="CK56" s="1064"/>
      <c r="CL56" s="1064" t="s">
        <v>1023</v>
      </c>
      <c r="CM56" s="1064" t="s">
        <v>1023</v>
      </c>
      <c r="CN56" s="1064" t="s">
        <v>1023</v>
      </c>
      <c r="CO56" s="1064"/>
      <c r="CP56" s="1064" t="s">
        <v>1022</v>
      </c>
      <c r="CQ56" s="1064" t="s">
        <v>1022</v>
      </c>
      <c r="CR56" s="1064" t="s">
        <v>1022</v>
      </c>
      <c r="CS56" s="1064"/>
      <c r="CT56" s="1041" t="s">
        <v>1073</v>
      </c>
      <c r="CU56" s="415"/>
      <c r="CV56" s="1067" t="s">
        <v>1070</v>
      </c>
      <c r="CW56" s="1070" t="s">
        <v>1071</v>
      </c>
      <c r="CX56" s="1073" t="s">
        <v>1072</v>
      </c>
      <c r="CY56" s="1055"/>
      <c r="CZ56" s="1058" t="s">
        <v>1023</v>
      </c>
      <c r="DA56" s="1059"/>
      <c r="DB56" s="1058"/>
      <c r="DC56" s="1059"/>
      <c r="DD56" s="1055" t="s">
        <v>1022</v>
      </c>
      <c r="DE56" s="1055" t="s">
        <v>1022</v>
      </c>
      <c r="DF56" s="1055" t="s">
        <v>1022</v>
      </c>
      <c r="DG56" s="1055"/>
      <c r="DH56" s="1055" t="s">
        <v>1022</v>
      </c>
      <c r="DI56" s="1055" t="s">
        <v>1022</v>
      </c>
      <c r="DJ56" s="1055" t="s">
        <v>1022</v>
      </c>
      <c r="DK56" s="1055"/>
      <c r="DL56" s="1055" t="s">
        <v>1023</v>
      </c>
      <c r="DM56" s="1055" t="s">
        <v>1023</v>
      </c>
      <c r="DN56" s="1055" t="s">
        <v>1023</v>
      </c>
      <c r="DO56" s="1055"/>
      <c r="DP56" s="1055" t="s">
        <v>1022</v>
      </c>
      <c r="DQ56" s="1055" t="s">
        <v>1022</v>
      </c>
      <c r="DR56" s="1055" t="s">
        <v>1022</v>
      </c>
      <c r="DS56" s="1055"/>
      <c r="DT56" s="1041" t="s">
        <v>1074</v>
      </c>
      <c r="DU56" s="415"/>
      <c r="DV56" s="1044"/>
      <c r="DW56" s="1047"/>
      <c r="DX56" s="1047"/>
      <c r="DY56" s="1050"/>
    </row>
    <row r="57" spans="2:129" s="391" customFormat="1" ht="48" customHeight="1">
      <c r="B57" s="1215"/>
      <c r="C57" s="1166"/>
      <c r="D57" s="1169"/>
      <c r="E57" s="1172"/>
      <c r="F57" s="1169"/>
      <c r="G57" s="1175"/>
      <c r="H57" s="1145"/>
      <c r="I57" s="330" t="s">
        <v>1231</v>
      </c>
      <c r="J57" s="331" t="s">
        <v>1076</v>
      </c>
      <c r="K57" s="332" t="s">
        <v>1232</v>
      </c>
      <c r="L57" s="333" t="s">
        <v>1049</v>
      </c>
      <c r="M57" s="1148"/>
      <c r="N57" s="1151"/>
      <c r="O57" s="1154"/>
      <c r="P57" s="415"/>
      <c r="Q57" s="1157"/>
      <c r="R57" s="1160"/>
      <c r="S57" s="1128"/>
      <c r="T57" s="1131"/>
      <c r="U57" s="1134"/>
      <c r="V57" s="1137"/>
      <c r="W57" s="297"/>
      <c r="X57" s="334" t="s">
        <v>1233</v>
      </c>
      <c r="Y57" s="335" t="s">
        <v>1055</v>
      </c>
      <c r="Z57" s="1140"/>
      <c r="AA57" s="1053"/>
      <c r="AB57" s="1054"/>
      <c r="AC57" s="1053">
        <v>15</v>
      </c>
      <c r="AD57" s="1054"/>
      <c r="AE57" s="1053"/>
      <c r="AF57" s="1054"/>
      <c r="AG57" s="1053"/>
      <c r="AH57" s="1054"/>
      <c r="AI57" s="1053">
        <v>15</v>
      </c>
      <c r="AJ57" s="1054"/>
      <c r="AK57" s="413">
        <f>AA57+AC57+AE57+AG57+AI57</f>
        <v>30</v>
      </c>
      <c r="AL57" s="414">
        <v>0.16800000000000001</v>
      </c>
      <c r="AM57" s="1125"/>
      <c r="AN57" s="1116" t="s">
        <v>1023</v>
      </c>
      <c r="AO57" s="1117"/>
      <c r="AP57" s="1114" t="s">
        <v>1057</v>
      </c>
      <c r="AQ57" s="1115"/>
      <c r="AR57" s="1116" t="s">
        <v>1022</v>
      </c>
      <c r="AS57" s="1117"/>
      <c r="AT57" s="287" t="s">
        <v>1234</v>
      </c>
      <c r="AU57" s="336" t="s">
        <v>172</v>
      </c>
      <c r="AV57" s="337" t="s">
        <v>1235</v>
      </c>
      <c r="AW57" s="338" t="s">
        <v>1224</v>
      </c>
      <c r="AX57" s="339" t="s">
        <v>1225</v>
      </c>
      <c r="AY57" s="402"/>
      <c r="AZ57" s="1106"/>
      <c r="BA57" s="1109"/>
      <c r="BB57" s="1112"/>
      <c r="BC57" s="1109"/>
      <c r="BD57" s="1089"/>
      <c r="BE57" s="1092"/>
      <c r="BF57" s="415"/>
      <c r="BG57" s="340"/>
      <c r="BH57" s="325">
        <v>0.8</v>
      </c>
      <c r="BI57" s="341" t="str">
        <f>IF(ISERROR(IF(V56="R.INHERENTE
4","R. INHERENTE",(IF(BD56="R.RESIDUAL
4","R. RESIDUAL"," ")))),"",(IF(V56="R.INHERENTE
4","R. INHERENTE",(IF(BD56="R.RESIDUAL
4","R. RESIDUAL"," ")))))</f>
        <v xml:space="preserve"> </v>
      </c>
      <c r="BJ57" s="342" t="str">
        <f>IF(ISERROR(IF(V56="R.INHERENTE
9","R. INHERENTE",(IF(BD56="R.RESIDUAL
9","R. RESIDUAL"," ")))),"",(IF(V56="R.INHERENTE
9","R. INHERENTE",(IF(BD56="R.RESIDUAL
9","R. RESIDUAL"," ")))))</f>
        <v xml:space="preserve"> </v>
      </c>
      <c r="BK57" s="343" t="str">
        <f>IF(ISERROR(IF(V56="R.INHERENTE
14","R. INHERENTE",(IF(BD56="R.RESIDUAL
14","R. RESIDUAL"," ")))),"",(IF(V56="R.INHERENTE
14","R. INHERENTE",(IF(BD56="R.RESIDUAL
14","R. RESIDUAL"," ")))))</f>
        <v xml:space="preserve"> </v>
      </c>
      <c r="BL57" s="344" t="str">
        <f>IF(ISERROR(IF(V56="R.INHERENTE
19","R. INHERENTE",(IF(BD56="R.RESIDUAL
19","R. RESIDUAL"," ")))),"",(IF(V56="R.INHERENTE
19","R. INHERENTE",(IF(BD56="R.RESIDUAL
19","R. RESIDUAL"," ")))))</f>
        <v xml:space="preserve"> </v>
      </c>
      <c r="BM57" s="345" t="str">
        <f>IF(ISERROR(IF(V56="R.INHERENTE
24","R. INHERENTE",(IF(BD56="R.RESIDUAL
24","R. RESIDUAL"," ")))),"",(IF(V56="R.INHERENTE
24","R. INHERENTE",(IF(BD56="R.RESIDUAL
24","R. RESIDUAL"," ")))))</f>
        <v xml:space="preserve"> </v>
      </c>
      <c r="BN57" s="415"/>
      <c r="BO57" s="1187"/>
      <c r="BP57" s="1099"/>
      <c r="BQ57" s="1099"/>
      <c r="BR57" s="1099"/>
      <c r="BS57" s="1099"/>
      <c r="BT57" s="1080"/>
      <c r="BU57" s="415"/>
      <c r="BV57" s="1190"/>
      <c r="BW57" s="1196"/>
      <c r="BX57" s="1179"/>
      <c r="BY57" s="415"/>
      <c r="BZ57" s="1068"/>
      <c r="CA57" s="1071"/>
      <c r="CB57" s="1074"/>
      <c r="CC57" s="1065"/>
      <c r="CD57" s="1065"/>
      <c r="CE57" s="1065"/>
      <c r="CF57" s="1065"/>
      <c r="CG57" s="1065"/>
      <c r="CH57" s="1065"/>
      <c r="CI57" s="1065"/>
      <c r="CJ57" s="1065"/>
      <c r="CK57" s="1065"/>
      <c r="CL57" s="1065"/>
      <c r="CM57" s="1065"/>
      <c r="CN57" s="1065"/>
      <c r="CO57" s="1065"/>
      <c r="CP57" s="1065"/>
      <c r="CQ57" s="1065"/>
      <c r="CR57" s="1065"/>
      <c r="CS57" s="1065"/>
      <c r="CT57" s="1042"/>
      <c r="CU57" s="415"/>
      <c r="CV57" s="1068"/>
      <c r="CW57" s="1071"/>
      <c r="CX57" s="1074"/>
      <c r="CY57" s="1056"/>
      <c r="CZ57" s="1060"/>
      <c r="DA57" s="1061"/>
      <c r="DB57" s="1060"/>
      <c r="DC57" s="1061"/>
      <c r="DD57" s="1056"/>
      <c r="DE57" s="1056"/>
      <c r="DF57" s="1056"/>
      <c r="DG57" s="1056"/>
      <c r="DH57" s="1056"/>
      <c r="DI57" s="1056"/>
      <c r="DJ57" s="1056"/>
      <c r="DK57" s="1056"/>
      <c r="DL57" s="1056"/>
      <c r="DM57" s="1056"/>
      <c r="DN57" s="1056"/>
      <c r="DO57" s="1056"/>
      <c r="DP57" s="1056"/>
      <c r="DQ57" s="1056"/>
      <c r="DR57" s="1056"/>
      <c r="DS57" s="1056"/>
      <c r="DT57" s="1042"/>
      <c r="DU57" s="415"/>
      <c r="DV57" s="1045"/>
      <c r="DW57" s="1048"/>
      <c r="DX57" s="1048"/>
      <c r="DY57" s="1051"/>
    </row>
    <row r="58" spans="2:129" s="391" customFormat="1" ht="48" customHeight="1">
      <c r="B58" s="1215"/>
      <c r="C58" s="1166"/>
      <c r="D58" s="1169"/>
      <c r="E58" s="1172"/>
      <c r="F58" s="1169"/>
      <c r="G58" s="1175"/>
      <c r="H58" s="1145"/>
      <c r="I58" s="379"/>
      <c r="J58" s="331" t="s">
        <v>1082</v>
      </c>
      <c r="K58" s="380"/>
      <c r="L58" s="333"/>
      <c r="M58" s="1148"/>
      <c r="N58" s="1151"/>
      <c r="O58" s="1154"/>
      <c r="P58" s="415"/>
      <c r="Q58" s="1157"/>
      <c r="R58" s="1160"/>
      <c r="S58" s="1128"/>
      <c r="T58" s="1131"/>
      <c r="U58" s="1134"/>
      <c r="V58" s="1137"/>
      <c r="W58" s="297"/>
      <c r="X58" s="381"/>
      <c r="Y58" s="335"/>
      <c r="Z58" s="1140"/>
      <c r="AA58" s="1053"/>
      <c r="AB58" s="1054"/>
      <c r="AC58" s="1053"/>
      <c r="AD58" s="1054"/>
      <c r="AE58" s="1053"/>
      <c r="AF58" s="1054"/>
      <c r="AG58" s="1053"/>
      <c r="AH58" s="1054"/>
      <c r="AI58" s="1053"/>
      <c r="AJ58" s="1054"/>
      <c r="AK58" s="413">
        <f>AA58+AC58+AE58+AG58+AI58</f>
        <v>0</v>
      </c>
      <c r="AL58" s="414"/>
      <c r="AM58" s="1125"/>
      <c r="AN58" s="1116"/>
      <c r="AO58" s="1117"/>
      <c r="AP58" s="1114"/>
      <c r="AQ58" s="1115"/>
      <c r="AR58" s="1116"/>
      <c r="AS58" s="1117"/>
      <c r="AT58" s="287"/>
      <c r="AU58" s="336"/>
      <c r="AV58" s="337"/>
      <c r="AW58" s="338"/>
      <c r="AX58" s="339"/>
      <c r="AY58" s="402"/>
      <c r="AZ58" s="1106"/>
      <c r="BA58" s="1109"/>
      <c r="BB58" s="1112"/>
      <c r="BC58" s="1109"/>
      <c r="BD58" s="1089"/>
      <c r="BE58" s="1092"/>
      <c r="BF58" s="415"/>
      <c r="BG58" s="340"/>
      <c r="BH58" s="325">
        <v>0.60000000000000009</v>
      </c>
      <c r="BI58" s="341" t="str">
        <f>IF(ISERROR(IF(V56="R.INHERENTE
3","R. INHERENTE",(IF(BD56="R.RESIDUAL
3","R. RESIDUAL"," ")))),"",(IF(V56="R.INHERENTE
3","R. INHERENTE",(IF(BD56="R.RESIDUAL
3","R. RESIDUAL"," ")))))</f>
        <v xml:space="preserve"> </v>
      </c>
      <c r="BJ58" s="342" t="str">
        <f>IF(ISERROR(IF(V56="R.INHERENTE
8","R. INHERENTE",(IF(BD56="R.RESIDUAL
8","R. RESIDUAL"," ")))),"",(IF(V56="R.INHERENTE
8","R. INHERENTE",(IF(BD56="R.RESIDUAL
8","R. RESIDUAL"," ")))))</f>
        <v xml:space="preserve"> </v>
      </c>
      <c r="BK58" s="343" t="str">
        <f>IF(ISERROR(IF(V56="R.INHERENTE
13","R. INHERENTE",(IF(BD56="R.RESIDUAL
13","R. RESIDUAL"," ")))),"",(IF(V56="R.INHERENTE
13","R. INHERENTE",(IF(BD56="R.RESIDUAL
13","R. RESIDUAL"," ")))))</f>
        <v xml:space="preserve"> </v>
      </c>
      <c r="BL58" s="344" t="str">
        <f>IF(ISERROR(IF(V56="R.INHERENTE
18","R. INHERENTE",(IF(BD56="R.RESIDUAL
18","R. RESIDUAL"," ")))),"",(IF(V56="R.INHERENTE
18","R. INHERENTE",(IF(BD56="R.RESIDUAL
18","R. RESIDUAL"," ")))))</f>
        <v xml:space="preserve"> </v>
      </c>
      <c r="BM58" s="345" t="str">
        <f>IF(ISERROR(IF(V56="R.INHERENTE
23","R. INHERENTE",(IF(BD56="R.RESIDUAL
23","R. RESIDUAL"," ")))),"",(IF(V56="R.INHERENTE
23","R. INHERENTE",(IF(BD56="R.RESIDUAL
23","R. RESIDUAL"," ")))))</f>
        <v xml:space="preserve"> </v>
      </c>
      <c r="BN58" s="415"/>
      <c r="BO58" s="1187"/>
      <c r="BP58" s="1099"/>
      <c r="BQ58" s="1099"/>
      <c r="BR58" s="1099"/>
      <c r="BS58" s="1099"/>
      <c r="BT58" s="1080"/>
      <c r="BU58" s="415"/>
      <c r="BV58" s="1190"/>
      <c r="BW58" s="1196"/>
      <c r="BX58" s="1179"/>
      <c r="BY58" s="415"/>
      <c r="BZ58" s="1068"/>
      <c r="CA58" s="1071"/>
      <c r="CB58" s="1074"/>
      <c r="CC58" s="1065"/>
      <c r="CD58" s="1065"/>
      <c r="CE58" s="1065"/>
      <c r="CF58" s="1065"/>
      <c r="CG58" s="1065"/>
      <c r="CH58" s="1065"/>
      <c r="CI58" s="1065"/>
      <c r="CJ58" s="1065"/>
      <c r="CK58" s="1065"/>
      <c r="CL58" s="1065"/>
      <c r="CM58" s="1065"/>
      <c r="CN58" s="1065"/>
      <c r="CO58" s="1065"/>
      <c r="CP58" s="1065"/>
      <c r="CQ58" s="1065"/>
      <c r="CR58" s="1065"/>
      <c r="CS58" s="1065"/>
      <c r="CT58" s="1042"/>
      <c r="CU58" s="415"/>
      <c r="CV58" s="1068"/>
      <c r="CW58" s="1071"/>
      <c r="CX58" s="1074"/>
      <c r="CY58" s="1056"/>
      <c r="CZ58" s="1060"/>
      <c r="DA58" s="1061"/>
      <c r="DB58" s="1060"/>
      <c r="DC58" s="1061"/>
      <c r="DD58" s="1056"/>
      <c r="DE58" s="1056"/>
      <c r="DF58" s="1056"/>
      <c r="DG58" s="1056"/>
      <c r="DH58" s="1056"/>
      <c r="DI58" s="1056"/>
      <c r="DJ58" s="1056"/>
      <c r="DK58" s="1056"/>
      <c r="DL58" s="1056"/>
      <c r="DM58" s="1056"/>
      <c r="DN58" s="1056"/>
      <c r="DO58" s="1056"/>
      <c r="DP58" s="1056"/>
      <c r="DQ58" s="1056"/>
      <c r="DR58" s="1056"/>
      <c r="DS58" s="1056"/>
      <c r="DT58" s="1042"/>
      <c r="DU58" s="415"/>
      <c r="DV58" s="1045"/>
      <c r="DW58" s="1048"/>
      <c r="DX58" s="1048"/>
      <c r="DY58" s="1051"/>
    </row>
    <row r="59" spans="2:129" s="391" customFormat="1" ht="48" customHeight="1">
      <c r="B59" s="1215"/>
      <c r="C59" s="1166"/>
      <c r="D59" s="1169"/>
      <c r="E59" s="1172"/>
      <c r="F59" s="1169"/>
      <c r="G59" s="1175"/>
      <c r="H59" s="1145"/>
      <c r="I59" s="379"/>
      <c r="J59" s="331" t="s">
        <v>1088</v>
      </c>
      <c r="K59" s="380"/>
      <c r="L59" s="333"/>
      <c r="M59" s="1148"/>
      <c r="N59" s="1151"/>
      <c r="O59" s="1154"/>
      <c r="P59" s="415"/>
      <c r="Q59" s="1157"/>
      <c r="R59" s="1160"/>
      <c r="S59" s="1128"/>
      <c r="T59" s="1131"/>
      <c r="U59" s="1134"/>
      <c r="V59" s="1137"/>
      <c r="W59" s="297"/>
      <c r="X59" s="347"/>
      <c r="Y59" s="335"/>
      <c r="Z59" s="1140"/>
      <c r="AA59" s="1053"/>
      <c r="AB59" s="1054"/>
      <c r="AC59" s="1053"/>
      <c r="AD59" s="1054"/>
      <c r="AE59" s="1053"/>
      <c r="AF59" s="1054"/>
      <c r="AG59" s="1053"/>
      <c r="AH59" s="1054"/>
      <c r="AI59" s="1053"/>
      <c r="AJ59" s="1054"/>
      <c r="AK59" s="413">
        <f>AA59+AC59+AE59+AG59+AI59</f>
        <v>0</v>
      </c>
      <c r="AL59" s="414"/>
      <c r="AM59" s="1125"/>
      <c r="AN59" s="1116"/>
      <c r="AO59" s="1117"/>
      <c r="AP59" s="1114"/>
      <c r="AQ59" s="1115"/>
      <c r="AR59" s="1116"/>
      <c r="AS59" s="1117"/>
      <c r="AT59" s="348"/>
      <c r="AU59" s="349"/>
      <c r="AV59" s="337"/>
      <c r="AW59" s="384"/>
      <c r="AX59" s="385"/>
      <c r="AY59" s="402"/>
      <c r="AZ59" s="1106"/>
      <c r="BA59" s="1109"/>
      <c r="BB59" s="1112"/>
      <c r="BC59" s="1109"/>
      <c r="BD59" s="1089"/>
      <c r="BE59" s="1092"/>
      <c r="BF59" s="415"/>
      <c r="BG59" s="340"/>
      <c r="BH59" s="325">
        <v>0.4</v>
      </c>
      <c r="BI59" s="341" t="str">
        <f>IF(ISERROR(IF(V56="R.INHERENTE
2","R. INHERENTE",(IF(BD56="R.RESIDUAL
2","R. RESIDUAL"," ")))),"",(IF(V56="R.INHERENTE
2","R. INHERENTE",(IF(BD56="R.RESIDUAL
2","R. RESIDUAL"," ")))))</f>
        <v xml:space="preserve"> </v>
      </c>
      <c r="BJ59" s="342" t="str">
        <f>IF(ISERROR(IF(V56="R.INHERENTE
7","R. INHERENTE",(IF(BD56="R.RESIDUAL
7","R. RESIDUAL"," ")))),"",(IF(V56="R.INHERENTE
7","R. INHERENTE",(IF(BD56="R.RESIDUAL
7","R. RESIDUAL"," ")))))</f>
        <v xml:space="preserve"> </v>
      </c>
      <c r="BK59" s="353" t="str">
        <f>IF(ISERROR(IF(V56="R.INHERENTE
12","R. INHERENTE",(IF(BD56="R.RESIDUAL
12","R. RESIDUAL"," ")))),"",(IF(V56="R.INHERENTE
12","R. INHERENTE",(IF(BD56="R.RESIDUAL
12","R. RESIDUAL"," ")))))</f>
        <v>R. INHERENTE</v>
      </c>
      <c r="BL59" s="343" t="str">
        <f>IF(ISERROR(IF(V56="R.INHERENTE
17","R. INHERENTE",(IF(BD56="R.RESIDUAL
17","R. RESIDUAL"," ")))),"",(IF(V56="R.INHERENTE
17","R. INHERENTE",(IF(BD56="R.RESIDUAL
17","R. RESIDUAL"," ")))))</f>
        <v xml:space="preserve"> </v>
      </c>
      <c r="BM59" s="345" t="str">
        <f>IF(ISERROR(IF(V56="R.INHERENTE
22","R. INHERENTE",(IF(BD56="R.RESIDUAL
22","R. RESIDUAL"," ")))),"",(IF(V56="R.INHERENTE
22","R. INHERENTE",(IF(BD56="R.RESIDUAL
22","R. RESIDUAL"," ")))))</f>
        <v xml:space="preserve"> </v>
      </c>
      <c r="BN59" s="415"/>
      <c r="BO59" s="1187"/>
      <c r="BP59" s="1099"/>
      <c r="BQ59" s="1099"/>
      <c r="BR59" s="1099"/>
      <c r="BS59" s="1099"/>
      <c r="BT59" s="1080"/>
      <c r="BU59" s="415"/>
      <c r="BV59" s="1190"/>
      <c r="BW59" s="1196"/>
      <c r="BX59" s="1179"/>
      <c r="BY59" s="415"/>
      <c r="BZ59" s="1068"/>
      <c r="CA59" s="1071"/>
      <c r="CB59" s="1074"/>
      <c r="CC59" s="1065"/>
      <c r="CD59" s="1065"/>
      <c r="CE59" s="1065"/>
      <c r="CF59" s="1065"/>
      <c r="CG59" s="1065"/>
      <c r="CH59" s="1065"/>
      <c r="CI59" s="1065"/>
      <c r="CJ59" s="1065"/>
      <c r="CK59" s="1065"/>
      <c r="CL59" s="1065"/>
      <c r="CM59" s="1065"/>
      <c r="CN59" s="1065"/>
      <c r="CO59" s="1065"/>
      <c r="CP59" s="1065"/>
      <c r="CQ59" s="1065"/>
      <c r="CR59" s="1065"/>
      <c r="CS59" s="1065"/>
      <c r="CT59" s="1042"/>
      <c r="CU59" s="415"/>
      <c r="CV59" s="1068"/>
      <c r="CW59" s="1071"/>
      <c r="CX59" s="1074"/>
      <c r="CY59" s="1056"/>
      <c r="CZ59" s="1060"/>
      <c r="DA59" s="1061"/>
      <c r="DB59" s="1060"/>
      <c r="DC59" s="1061"/>
      <c r="DD59" s="1056"/>
      <c r="DE59" s="1056"/>
      <c r="DF59" s="1056"/>
      <c r="DG59" s="1056"/>
      <c r="DH59" s="1056"/>
      <c r="DI59" s="1056"/>
      <c r="DJ59" s="1056"/>
      <c r="DK59" s="1056"/>
      <c r="DL59" s="1056"/>
      <c r="DM59" s="1056"/>
      <c r="DN59" s="1056"/>
      <c r="DO59" s="1056"/>
      <c r="DP59" s="1056"/>
      <c r="DQ59" s="1056"/>
      <c r="DR59" s="1056"/>
      <c r="DS59" s="1056"/>
      <c r="DT59" s="1042"/>
      <c r="DU59" s="415"/>
      <c r="DV59" s="1045"/>
      <c r="DW59" s="1048"/>
      <c r="DX59" s="1048"/>
      <c r="DY59" s="1051"/>
    </row>
    <row r="60" spans="2:129" s="391" customFormat="1" ht="48" customHeight="1" thickBot="1">
      <c r="B60" s="1216"/>
      <c r="C60" s="1167"/>
      <c r="D60" s="1170"/>
      <c r="E60" s="1173"/>
      <c r="F60" s="1170"/>
      <c r="G60" s="1176"/>
      <c r="H60" s="1146"/>
      <c r="I60" s="382"/>
      <c r="J60" s="355" t="s">
        <v>1089</v>
      </c>
      <c r="K60" s="383"/>
      <c r="L60" s="357"/>
      <c r="M60" s="1149"/>
      <c r="N60" s="1152"/>
      <c r="O60" s="1155"/>
      <c r="P60" s="415"/>
      <c r="Q60" s="1158"/>
      <c r="R60" s="1161"/>
      <c r="S60" s="1129"/>
      <c r="T60" s="1132"/>
      <c r="U60" s="1135"/>
      <c r="V60" s="1138"/>
      <c r="W60" s="297"/>
      <c r="X60" s="358"/>
      <c r="Y60" s="359"/>
      <c r="Z60" s="1141"/>
      <c r="AA60" s="1142"/>
      <c r="AB60" s="1143"/>
      <c r="AC60" s="1142"/>
      <c r="AD60" s="1143"/>
      <c r="AE60" s="1142"/>
      <c r="AF60" s="1143"/>
      <c r="AG60" s="1142"/>
      <c r="AH60" s="1143"/>
      <c r="AI60" s="1142"/>
      <c r="AJ60" s="1143"/>
      <c r="AK60" s="416">
        <f>AA60+AC60+AE60+AG60+AI60</f>
        <v>0</v>
      </c>
      <c r="AL60" s="417"/>
      <c r="AM60" s="1126"/>
      <c r="AN60" s="1118"/>
      <c r="AO60" s="1119"/>
      <c r="AP60" s="1120"/>
      <c r="AQ60" s="1121"/>
      <c r="AR60" s="1118"/>
      <c r="AS60" s="1119"/>
      <c r="AT60" s="360"/>
      <c r="AU60" s="361"/>
      <c r="AV60" s="362"/>
      <c r="AW60" s="363"/>
      <c r="AX60" s="364"/>
      <c r="AY60" s="402">
        <f>+(IF(AND($AZ68&gt;0,$AZ68&lt;=0.2),0.2,(IF(AND($AZ68&gt;0.2,$AZ68&lt;=0.4),0.4,(IF(AND($AZ68&gt;0.4,$AZ68&lt;=0.6),0.6,(IF(AND($AZ68&gt;0.6,$AZ68&lt;=0.8),0.8,(IF($AZ68&gt;0.8,1,""))))))))))</f>
        <v>0.2</v>
      </c>
      <c r="AZ60" s="1107"/>
      <c r="BA60" s="1110"/>
      <c r="BB60" s="1113"/>
      <c r="BC60" s="1110"/>
      <c r="BD60" s="1090"/>
      <c r="BE60" s="1093"/>
      <c r="BF60" s="415"/>
      <c r="BG60" s="340"/>
      <c r="BH60" s="365">
        <v>0.2</v>
      </c>
      <c r="BI60" s="366" t="str">
        <f>IF(ISERROR(IF(V56="R.INHERENTE
1","R. INHERENTE",(IF(BD56="R.RESIDUAL
1","R. RESIDUAL"," ")))),"",(IF(V56="R.INHERENTE
1","R. INHERENTE",(IF(BD56="R.RESIDUAL
1","R. RESIDUAL"," ")))))</f>
        <v xml:space="preserve"> </v>
      </c>
      <c r="BJ60" s="367" t="str">
        <f>IF(ISERROR(IF(V56="R.INHERENTE
6","R. INHERENTE",(IF(BD56="R.RESIDUAL
6","R. RESIDUAL"," ")))),"",(IF(V56="R.INHERENTE
6","R. INHERENTE",(IF(BD56="R.RESIDUAL
6","R. RESIDUAL"," ")))))</f>
        <v xml:space="preserve"> </v>
      </c>
      <c r="BK60" s="368" t="str">
        <f>IF(ISERROR(IF(V56="R.INHERENTE
11","R. INHERENTE",(IF(BD56="R.RESIDUAL
11","R. RESIDUAL"," ")))),"",(IF(V56="R.INHERENTE
11","R. INHERENTE",(IF(BD56="R.RESIDUAL
11","R. RESIDUAL"," ")))))</f>
        <v>R. RESIDUAL</v>
      </c>
      <c r="BL60" s="369" t="str">
        <f>IF(ISERROR(IF(V56="R.INHERENTE
16","R. INHERENTE",(IF(BD56="R.RESIDUAL
16","R. RESIDUAL"," ")))),"",(IF(V56="R.INHERENTE
16","R. INHERENTE",(IF(BD56="R.RESIDUAL
16","R. RESIDUAL"," ")))))</f>
        <v xml:space="preserve"> </v>
      </c>
      <c r="BM60" s="370" t="str">
        <f>IF(ISERROR(IF(V56="R.INHERENTE
21","R. INHERENTE",(IF(BD56="R.RESIDUAL
21","R. RESIDUAL"," ")))),"",(IF(V56="R.INHERENTE
21","R. INHERENTE",(IF(BD56="R.RESIDUAL
21","R. RESIDUAL"," ")))))</f>
        <v xml:space="preserve"> </v>
      </c>
      <c r="BN60" s="415"/>
      <c r="BO60" s="1188"/>
      <c r="BP60" s="1100"/>
      <c r="BQ60" s="1100"/>
      <c r="BR60" s="1100"/>
      <c r="BS60" s="1100"/>
      <c r="BT60" s="1081"/>
      <c r="BU60" s="415"/>
      <c r="BV60" s="1191"/>
      <c r="BW60" s="1197"/>
      <c r="BX60" s="1180"/>
      <c r="BY60" s="415"/>
      <c r="BZ60" s="1069"/>
      <c r="CA60" s="1072"/>
      <c r="CB60" s="1075"/>
      <c r="CC60" s="1066"/>
      <c r="CD60" s="1066"/>
      <c r="CE60" s="1066"/>
      <c r="CF60" s="1066"/>
      <c r="CG60" s="1066"/>
      <c r="CH60" s="1066"/>
      <c r="CI60" s="1066"/>
      <c r="CJ60" s="1066"/>
      <c r="CK60" s="1066"/>
      <c r="CL60" s="1066"/>
      <c r="CM60" s="1066"/>
      <c r="CN60" s="1066"/>
      <c r="CO60" s="1066"/>
      <c r="CP60" s="1066"/>
      <c r="CQ60" s="1066"/>
      <c r="CR60" s="1066"/>
      <c r="CS60" s="1066"/>
      <c r="CT60" s="1043"/>
      <c r="CU60" s="415"/>
      <c r="CV60" s="1069"/>
      <c r="CW60" s="1072"/>
      <c r="CX60" s="1075"/>
      <c r="CY60" s="1057"/>
      <c r="CZ60" s="1062"/>
      <c r="DA60" s="1063"/>
      <c r="DB60" s="1062"/>
      <c r="DC60" s="1063"/>
      <c r="DD60" s="1057"/>
      <c r="DE60" s="1057"/>
      <c r="DF60" s="1057"/>
      <c r="DG60" s="1057"/>
      <c r="DH60" s="1057"/>
      <c r="DI60" s="1057"/>
      <c r="DJ60" s="1057"/>
      <c r="DK60" s="1057"/>
      <c r="DL60" s="1057"/>
      <c r="DM60" s="1057"/>
      <c r="DN60" s="1057"/>
      <c r="DO60" s="1057"/>
      <c r="DP60" s="1057"/>
      <c r="DQ60" s="1057"/>
      <c r="DR60" s="1057"/>
      <c r="DS60" s="1057"/>
      <c r="DT60" s="1043"/>
      <c r="DU60" s="415"/>
      <c r="DV60" s="1046"/>
      <c r="DW60" s="1049"/>
      <c r="DX60" s="1049"/>
      <c r="DY60" s="1052"/>
    </row>
    <row r="61" spans="2:129" ht="12.75" customHeight="1" thickBot="1">
      <c r="W61" s="297"/>
      <c r="AY61" s="402"/>
      <c r="BI61" s="419">
        <v>0.2</v>
      </c>
      <c r="BJ61" s="420">
        <v>0.4</v>
      </c>
      <c r="BK61" s="420">
        <v>0.60000000000000009</v>
      </c>
      <c r="BL61" s="420">
        <v>0.8</v>
      </c>
      <c r="BM61" s="420">
        <v>1</v>
      </c>
    </row>
    <row r="62" spans="2:129" s="391" customFormat="1" ht="48" customHeight="1">
      <c r="B62" s="1198" t="s">
        <v>1236</v>
      </c>
      <c r="C62" s="1165">
        <v>8</v>
      </c>
      <c r="D62" s="1168" t="s">
        <v>1237</v>
      </c>
      <c r="E62" s="1171" t="s">
        <v>1238</v>
      </c>
      <c r="F62" s="1168" t="s">
        <v>1043</v>
      </c>
      <c r="G62" s="1174" t="s">
        <v>1044</v>
      </c>
      <c r="H62" s="1144" t="s">
        <v>1239</v>
      </c>
      <c r="I62" s="314" t="s">
        <v>1240</v>
      </c>
      <c r="J62" s="315" t="s">
        <v>1047</v>
      </c>
      <c r="K62" s="316" t="s">
        <v>1241</v>
      </c>
      <c r="L62" s="317" t="s">
        <v>1093</v>
      </c>
      <c r="M62" s="1147" t="str">
        <f>IF(G62="","",(CONCATENATE("Posibilidad de afectación ",G62," ",H62," ",I62," ",I63," ",I64," ",I65," ",I66)))</f>
        <v xml:space="preserve">Posibilidad de afectación económica y reputacional por sanciones e investigaciones al recibir o solicitar dádiva o beneficio a nombre propio o de terceros con el fin de contratar insumos medico quirúrgicos de odontología,  debido a la no supervisión al contrato.    </v>
      </c>
      <c r="N62" s="1150" t="s">
        <v>1050</v>
      </c>
      <c r="O62" s="1153" t="s">
        <v>1095</v>
      </c>
      <c r="P62" s="415"/>
      <c r="Q62" s="1156" t="s">
        <v>1178</v>
      </c>
      <c r="R62" s="1159">
        <f>IF(ISERROR(VLOOKUP($Q62,[3]Listas!$F$21:$G$25,2,FALSE)),"",(VLOOKUP($Q62,[3]Listas!$F$21:$G$25,2,FALSE)))</f>
        <v>0.6</v>
      </c>
      <c r="S62" s="1127" t="str">
        <f>IF(ISERROR(VLOOKUP($R62,[3]Listas!$F$4:$G$8,2,FALSE)),"",(VLOOKUP($R62,[3]Listas!$F$4:$G$8,2,FALSE)))</f>
        <v>MEDIA
El evento podrá ocurrir en algún momento.</v>
      </c>
      <c r="T62" s="1130" t="s">
        <v>1053</v>
      </c>
      <c r="U62" s="1133">
        <f>IF(ISERROR(VLOOKUP($T62,[3]Listas!$F$30:$G$37,2,FALSE)),"",(VLOOKUP($T62,[3]Listas!$F$30:$G$37,2,FALSE)))</f>
        <v>1</v>
      </c>
      <c r="V62" s="1136" t="str">
        <f>IF(R62="","",(CONCATENATE("R.INHERENTE
",(IF(AND($R62=0.2,$U62=0.2),1,(IF(AND($R62=0.2,$U62=0.4),6,(IF(AND($R62=0.2,$U62=0.6),11,(IF(AND($R62=0.2,$U62=0.8),16,(IF(AND($R62=0.2,$U62=1),21,(IF(AND($R62=0.4,$U62=0.2),2,(IF(AND($R62=0.4,$U62=0.4),7,(IF(AND($R62=0.4,$U62=0.6),12,(IF(AND($R62=0.4,$U62=0.8),17,(IF(AND($R62=0.4,$U62=1),22,(IF(AND($R62=0.6,$U62=0.2),3,(IF(AND($R62=0.6,$U62=0.4),8,(IF(AND($R62=0.6,$U62=0.6),13,(IF(AND($R62=0.6,$U62=0.8),18,(IF(AND($R62=0.6,$U62=1),23,(IF(AND($R62=0.8,$U62=0.2),4,(IF(AND($R62=0.8,$U62=0.4),9,(IF(AND($R62=0.8,$U62=0.6),14,(IF(AND($R62=0.8,$U62=0.8),19,(IF(AND($R62=0.8,$U62=1),24,(IF(AND($R62=1,$U62=0.2),5,(IF(AND($R62=1,$U62=0.4),10,(IF(AND($R62=1,$U62=0.6),15,(IF(AND($R62=1,$U62=0.8),20,(IF(AND($R62=1,$U62=1),25,"")))))))))))))))))))))))))))))))))))))))))))))))))))))</f>
        <v>R.INHERENTE
23</v>
      </c>
      <c r="W62" s="297"/>
      <c r="X62" s="318" t="s">
        <v>1242</v>
      </c>
      <c r="Y62" s="319" t="s">
        <v>1055</v>
      </c>
      <c r="Z62" s="1139" t="s">
        <v>1056</v>
      </c>
      <c r="AA62" s="1122"/>
      <c r="AB62" s="1123"/>
      <c r="AC62" s="1122">
        <v>15</v>
      </c>
      <c r="AD62" s="1123"/>
      <c r="AE62" s="1122"/>
      <c r="AF62" s="1123"/>
      <c r="AG62" s="1122"/>
      <c r="AH62" s="1123"/>
      <c r="AI62" s="1122">
        <v>15</v>
      </c>
      <c r="AJ62" s="1123"/>
      <c r="AK62" s="411">
        <f>AA62+AC62+AE62+AG62+AI62</f>
        <v>30</v>
      </c>
      <c r="AL62" s="412">
        <v>0.42</v>
      </c>
      <c r="AM62" s="1124">
        <f>U62</f>
        <v>1</v>
      </c>
      <c r="AN62" s="1103" t="s">
        <v>1022</v>
      </c>
      <c r="AO62" s="1104"/>
      <c r="AP62" s="1101" t="s">
        <v>1057</v>
      </c>
      <c r="AQ62" s="1102"/>
      <c r="AR62" s="1103" t="s">
        <v>1022</v>
      </c>
      <c r="AS62" s="1104"/>
      <c r="AT62" s="320" t="s">
        <v>1243</v>
      </c>
      <c r="AU62" s="321" t="s">
        <v>172</v>
      </c>
      <c r="AV62" s="322" t="s">
        <v>1244</v>
      </c>
      <c r="AW62" s="323" t="s">
        <v>1245</v>
      </c>
      <c r="AX62" s="324" t="s">
        <v>1246</v>
      </c>
      <c r="AY62" s="402"/>
      <c r="AZ62" s="1105">
        <f>+MIN(AL62:AL66)</f>
        <v>0.20599999999999999</v>
      </c>
      <c r="BA62" s="1108" t="str">
        <f>+(IF($AY54=0.2,"MUY BAJA",(IF($AY54=0.4,"BAJA",(IF($AY54=0.6,"MEDIA",(IF($AY54=0.8,"ALTA",(IF($AY54=1,"MUY ALTA",""))))))))))</f>
        <v>BAJA</v>
      </c>
      <c r="BB62" s="1111">
        <f>+MIN(AM62:AM66)</f>
        <v>1</v>
      </c>
      <c r="BC62" s="1108" t="str">
        <f>+(IF($BF62=0.2,"MUY BAJA",(IF($BF62=0.4,"BAJA",(IF($BF62=0.6,"MEDIA",(IF($BF62=0.8,"ALTA",(IF($BF62=1,"MUY ALTA",""))))))))))</f>
        <v>MUY ALTA</v>
      </c>
      <c r="BD62" s="1088" t="str">
        <f>IF($AY54="","",(CONCATENATE("R.RESIDUAL
",(IF(AND($AY54=0.2,$BF62=0.2),1,(IF(AND($AY54=0.2,$BF62=0.4),6,(IF(AND($AY54=0.2,$BF62=0.6),11,(IF(AND($AY54=0.2,$BF62=0.8),16,(IF(AND($AY54=0.2,$BF62=1),21,(IF(AND($AY54=0.4,$BF62=0.2),2,(IF(AND($AY54=0.4,$BF62=0.4),7,(IF(AND($AY54=0.4,$BF62=0.6),12,(IF(AND($AY54=0.4,$BF62=0.8),17,(IF(AND($AY54=0.4,$BF62=1),22,(IF(AND($AY54=0.6,$BF62=0.2),3,(IF(AND($AY54=0.6,$BF62=0.4),8,(IF(AND($AY54=0.6,$BF62=0.6),13,(IF(AND($AY54=0.6,$BF62=0.8),18,(IF(AND($AY54=0.6,$BF62=1),23,(IF(AND($AY54=0.8,$BF62=0.2),4,(IF(AND($AY54=0.8,$BF62=0.4),9,(IF(AND($AY54=0.8,$BF62=0.6),14,(IF(AND($AY54=0.8,$BF62=0.8),19,(IF(AND($AY54=0.8,$BF62=1),24,(IF(AND($AY54=1,$BF62=0.2),5,(IF(AND($AY54=1,$BF62=0.4),10,(IF(AND($AY54=1,$BF62=0.6),15,(IF(AND($AY54=1,$BF62=0.8),20,(IF(AND($AY54=1,$BF62=1),25,"")))))))))))))))))))))))))))))))))))))))))))))))))))))</f>
        <v>R.RESIDUAL
22</v>
      </c>
      <c r="BE62" s="1091" t="s">
        <v>1063</v>
      </c>
      <c r="BF62" s="402">
        <f>+(IF(AND($BB62&gt;0,$BB62&lt;=0.2),0.2,(IF(AND($BB62&gt;0.2,$BB62&lt;=0.4),0.4,(IF(AND($BB62&gt;0.4,$BB62&lt;=0.6),0.6,(IF(AND($BB62&gt;0.6,$BB62&lt;=0.8),0.8,(IF($BB62&gt;0.8,1,""))))))))))</f>
        <v>1</v>
      </c>
      <c r="BG62" s="298">
        <f>+VLOOKUP($BD62,[3]Listas!$G$114:$H$138,2,FALSE)</f>
        <v>22</v>
      </c>
      <c r="BH62" s="325">
        <v>1</v>
      </c>
      <c r="BI62" s="326" t="str">
        <f>IF(ISERROR(IF(V62="R.INHERENTE
5","R. INHERENTE",(IF(BD62="R.RESIDUAL
5","R. RESIDUAL"," ")))),"",(IF(V62="R.INHERENTE
5","R. INHERENTE",(IF(BD62="R.RESIDUAL
5","R. RESIDUAL"," ")))))</f>
        <v xml:space="preserve"> </v>
      </c>
      <c r="BJ62" s="327" t="str">
        <f>IF(ISERROR(IF(V62="R.INHERENTE
10","R. INHERENTE",(IF(BD62="R.RESIDUAL
10","R. RESIDUAL"," ")))),"",(IF(V62="R.INHERENTE
10","R. INHERENTE",(IF(BD62="R.RESIDUAL
10","R. RESIDUAL"," ")))))</f>
        <v xml:space="preserve"> </v>
      </c>
      <c r="BK62" s="328" t="str">
        <f>IF(ISERROR(IF(V62="R.INHERENTE
15","R. INHERENTE",(IF(BD62="R.RESIDUAL
15","R. RESIDUAL"," ")))),"",(IF(V62="R.INHERENTE
15","R. INHERENTE",(IF(BD62="R.RESIDUAL
15","R. RESIDUAL"," ")))))</f>
        <v xml:space="preserve"> </v>
      </c>
      <c r="BL62" s="328" t="str">
        <f>IF(ISERROR(IF(V62="R.INHERENTE
20","R. INHERENTE",(IF(BD62="R.RESIDUAL
20","R. RESIDUAL"," ")))),"",(IF(V62="R.INHERENTE
20","R. INHERENTE",(IF(BD62="R.RESIDUAL
20","R. RESIDUAL"," ")))))</f>
        <v xml:space="preserve"> </v>
      </c>
      <c r="BM62" s="329" t="str">
        <f>IF(ISERROR(IF(V62="R.INHERENTE
25","R. INHERENTE",(IF(BD62="R.RESIDUAL
25","R. RESIDUAL"," ")))),"",(IF(V62="R.INHERENTE
25","R. INHERENTE",(IF(BD62="R.RESIDUAL
25","R. RESIDUAL"," ")))))</f>
        <v xml:space="preserve"> </v>
      </c>
      <c r="BN62" s="415"/>
      <c r="BO62" s="1186" t="s">
        <v>1247</v>
      </c>
      <c r="BP62" s="1177" t="s">
        <v>1248</v>
      </c>
      <c r="BQ62" s="1098" t="s">
        <v>1249</v>
      </c>
      <c r="BR62" s="1098">
        <v>45078</v>
      </c>
      <c r="BS62" s="1177" t="s">
        <v>1066</v>
      </c>
      <c r="BT62" s="1079" t="s">
        <v>1067</v>
      </c>
      <c r="BU62" s="415"/>
      <c r="BV62" s="1189" t="s">
        <v>1250</v>
      </c>
      <c r="BW62" s="1201" t="s">
        <v>1251</v>
      </c>
      <c r="BX62" s="1085" t="s">
        <v>1252</v>
      </c>
      <c r="BY62" s="415"/>
      <c r="BZ62" s="1067" t="s">
        <v>1070</v>
      </c>
      <c r="CA62" s="1070" t="s">
        <v>1071</v>
      </c>
      <c r="CB62" s="1073" t="s">
        <v>1072</v>
      </c>
      <c r="CC62" s="1064"/>
      <c r="CD62" s="1064" t="s">
        <v>1022</v>
      </c>
      <c r="CE62" s="1064" t="s">
        <v>1022</v>
      </c>
      <c r="CF62" s="1064" t="s">
        <v>1022</v>
      </c>
      <c r="CG62" s="1064"/>
      <c r="CH62" s="1064" t="s">
        <v>1022</v>
      </c>
      <c r="CI62" s="1064" t="s">
        <v>1022</v>
      </c>
      <c r="CJ62" s="1064" t="s">
        <v>1022</v>
      </c>
      <c r="CK62" s="1064"/>
      <c r="CL62" s="1064" t="s">
        <v>1023</v>
      </c>
      <c r="CM62" s="1064" t="s">
        <v>1023</v>
      </c>
      <c r="CN62" s="1064" t="s">
        <v>1023</v>
      </c>
      <c r="CO62" s="1064"/>
      <c r="CP62" s="1064" t="s">
        <v>1022</v>
      </c>
      <c r="CQ62" s="1064" t="s">
        <v>1022</v>
      </c>
      <c r="CR62" s="1064" t="s">
        <v>1022</v>
      </c>
      <c r="CS62" s="1064"/>
      <c r="CT62" s="1041" t="s">
        <v>1073</v>
      </c>
      <c r="CU62" s="415"/>
      <c r="CV62" s="1067" t="s">
        <v>1070</v>
      </c>
      <c r="CW62" s="1070" t="s">
        <v>1071</v>
      </c>
      <c r="CX62" s="1073" t="s">
        <v>1072</v>
      </c>
      <c r="CY62" s="1055"/>
      <c r="CZ62" s="1058" t="s">
        <v>1023</v>
      </c>
      <c r="DA62" s="1059"/>
      <c r="DB62" s="1058"/>
      <c r="DC62" s="1059"/>
      <c r="DD62" s="1055" t="s">
        <v>1022</v>
      </c>
      <c r="DE62" s="1055" t="s">
        <v>1022</v>
      </c>
      <c r="DF62" s="1055" t="s">
        <v>1022</v>
      </c>
      <c r="DG62" s="1055"/>
      <c r="DH62" s="1055" t="s">
        <v>1022</v>
      </c>
      <c r="DI62" s="1055" t="s">
        <v>1022</v>
      </c>
      <c r="DJ62" s="1055" t="s">
        <v>1022</v>
      </c>
      <c r="DK62" s="1055"/>
      <c r="DL62" s="1055" t="s">
        <v>1023</v>
      </c>
      <c r="DM62" s="1055" t="s">
        <v>1023</v>
      </c>
      <c r="DN62" s="1055" t="s">
        <v>1023</v>
      </c>
      <c r="DO62" s="1055"/>
      <c r="DP62" s="1055" t="s">
        <v>1022</v>
      </c>
      <c r="DQ62" s="1055" t="s">
        <v>1022</v>
      </c>
      <c r="DR62" s="1055" t="s">
        <v>1022</v>
      </c>
      <c r="DS62" s="1055"/>
      <c r="DT62" s="1041" t="s">
        <v>1074</v>
      </c>
      <c r="DU62" s="415"/>
      <c r="DV62" s="1044"/>
      <c r="DW62" s="1047"/>
      <c r="DX62" s="1047"/>
      <c r="DY62" s="1050"/>
    </row>
    <row r="63" spans="2:129" s="391" customFormat="1" ht="48" customHeight="1">
      <c r="B63" s="1199"/>
      <c r="C63" s="1166"/>
      <c r="D63" s="1169"/>
      <c r="E63" s="1172"/>
      <c r="F63" s="1169"/>
      <c r="G63" s="1175"/>
      <c r="H63" s="1145"/>
      <c r="I63" s="386"/>
      <c r="J63" s="331" t="s">
        <v>1076</v>
      </c>
      <c r="K63" s="332" t="s">
        <v>1253</v>
      </c>
      <c r="L63" s="333" t="s">
        <v>1049</v>
      </c>
      <c r="M63" s="1148"/>
      <c r="N63" s="1151"/>
      <c r="O63" s="1154"/>
      <c r="P63" s="415"/>
      <c r="Q63" s="1157"/>
      <c r="R63" s="1160"/>
      <c r="S63" s="1128"/>
      <c r="T63" s="1131"/>
      <c r="U63" s="1134"/>
      <c r="V63" s="1137"/>
      <c r="W63" s="297"/>
      <c r="X63" s="334" t="s">
        <v>1254</v>
      </c>
      <c r="Y63" s="335" t="s">
        <v>1055</v>
      </c>
      <c r="Z63" s="1140"/>
      <c r="AA63" s="1053"/>
      <c r="AB63" s="1054"/>
      <c r="AC63" s="1053">
        <v>15</v>
      </c>
      <c r="AD63" s="1054"/>
      <c r="AE63" s="1053"/>
      <c r="AF63" s="1054"/>
      <c r="AG63" s="1053"/>
      <c r="AH63" s="1054"/>
      <c r="AI63" s="1053">
        <v>15</v>
      </c>
      <c r="AJ63" s="1054"/>
      <c r="AK63" s="413">
        <f>AA63+AC63+AE63+AG63+AI63</f>
        <v>30</v>
      </c>
      <c r="AL63" s="414">
        <v>0.29399999999999998</v>
      </c>
      <c r="AM63" s="1125"/>
      <c r="AN63" s="1116" t="s">
        <v>1022</v>
      </c>
      <c r="AO63" s="1117"/>
      <c r="AP63" s="1114" t="s">
        <v>1057</v>
      </c>
      <c r="AQ63" s="1115"/>
      <c r="AR63" s="1116" t="s">
        <v>1022</v>
      </c>
      <c r="AS63" s="1117"/>
      <c r="AT63" s="287" t="s">
        <v>1255</v>
      </c>
      <c r="AU63" s="336" t="s">
        <v>1066</v>
      </c>
      <c r="AV63" s="337" t="s">
        <v>1256</v>
      </c>
      <c r="AW63" s="338" t="s">
        <v>1245</v>
      </c>
      <c r="AX63" s="339" t="s">
        <v>1257</v>
      </c>
      <c r="AY63" s="402"/>
      <c r="AZ63" s="1106"/>
      <c r="BA63" s="1109"/>
      <c r="BB63" s="1112"/>
      <c r="BC63" s="1109"/>
      <c r="BD63" s="1089"/>
      <c r="BE63" s="1092"/>
      <c r="BF63" s="415"/>
      <c r="BG63" s="340"/>
      <c r="BH63" s="325">
        <v>0.8</v>
      </c>
      <c r="BI63" s="341" t="str">
        <f>IF(ISERROR(IF(V62="R.INHERENTE
4","R. INHERENTE",(IF(BD62="R.RESIDUAL
4","R. RESIDUAL"," ")))),"",(IF(V62="R.INHERENTE
4","R. INHERENTE",(IF(BD62="R.RESIDUAL
4","R. RESIDUAL"," ")))))</f>
        <v xml:space="preserve"> </v>
      </c>
      <c r="BJ63" s="342" t="str">
        <f>IF(ISERROR(IF(V62="R.INHERENTE
9","R. INHERENTE",(IF(BD62="R.RESIDUAL
9","R. RESIDUAL"," ")))),"",(IF(V62="R.INHERENTE
9","R. INHERENTE",(IF(BD62="R.RESIDUAL
9","R. RESIDUAL"," ")))))</f>
        <v xml:space="preserve"> </v>
      </c>
      <c r="BK63" s="343" t="str">
        <f>IF(ISERROR(IF(V62="R.INHERENTE
14","R. INHERENTE",(IF(BD62="R.RESIDUAL
14","R. RESIDUAL"," ")))),"",(IF(V62="R.INHERENTE
14","R. INHERENTE",(IF(BD62="R.RESIDUAL
14","R. RESIDUAL"," ")))))</f>
        <v xml:space="preserve"> </v>
      </c>
      <c r="BL63" s="344" t="str">
        <f>IF(ISERROR(IF(V62="R.INHERENTE
19","R. INHERENTE",(IF(BD62="R.RESIDUAL
19","R. RESIDUAL"," ")))),"",(IF(V62="R.INHERENTE
19","R. INHERENTE",(IF(BD62="R.RESIDUAL
19","R. RESIDUAL"," ")))))</f>
        <v xml:space="preserve"> </v>
      </c>
      <c r="BM63" s="345" t="str">
        <f>IF(ISERROR(IF(V62="R.INHERENTE
24","R. INHERENTE",(IF(BD62="R.RESIDUAL
24","R. RESIDUAL"," ")))),"",(IF(V62="R.INHERENTE
24","R. INHERENTE",(IF(BD62="R.RESIDUAL
24","R. RESIDUAL"," ")))))</f>
        <v xml:space="preserve"> </v>
      </c>
      <c r="BN63" s="415"/>
      <c r="BO63" s="1187"/>
      <c r="BP63" s="1099"/>
      <c r="BQ63" s="1099"/>
      <c r="BR63" s="1099"/>
      <c r="BS63" s="1099"/>
      <c r="BT63" s="1080"/>
      <c r="BU63" s="415"/>
      <c r="BV63" s="1190"/>
      <c r="BW63" s="1202"/>
      <c r="BX63" s="1086"/>
      <c r="BY63" s="415"/>
      <c r="BZ63" s="1068"/>
      <c r="CA63" s="1071"/>
      <c r="CB63" s="1074"/>
      <c r="CC63" s="1065"/>
      <c r="CD63" s="1065"/>
      <c r="CE63" s="1065"/>
      <c r="CF63" s="1065"/>
      <c r="CG63" s="1065"/>
      <c r="CH63" s="1065"/>
      <c r="CI63" s="1065"/>
      <c r="CJ63" s="1065"/>
      <c r="CK63" s="1065"/>
      <c r="CL63" s="1065"/>
      <c r="CM63" s="1065"/>
      <c r="CN63" s="1065"/>
      <c r="CO63" s="1065"/>
      <c r="CP63" s="1065"/>
      <c r="CQ63" s="1065"/>
      <c r="CR63" s="1065"/>
      <c r="CS63" s="1065"/>
      <c r="CT63" s="1042"/>
      <c r="CU63" s="415"/>
      <c r="CV63" s="1068"/>
      <c r="CW63" s="1071"/>
      <c r="CX63" s="1074"/>
      <c r="CY63" s="1056"/>
      <c r="CZ63" s="1060"/>
      <c r="DA63" s="1061"/>
      <c r="DB63" s="1060"/>
      <c r="DC63" s="1061"/>
      <c r="DD63" s="1056"/>
      <c r="DE63" s="1056"/>
      <c r="DF63" s="1056"/>
      <c r="DG63" s="1056"/>
      <c r="DH63" s="1056"/>
      <c r="DI63" s="1056"/>
      <c r="DJ63" s="1056"/>
      <c r="DK63" s="1056"/>
      <c r="DL63" s="1056"/>
      <c r="DM63" s="1056"/>
      <c r="DN63" s="1056"/>
      <c r="DO63" s="1056"/>
      <c r="DP63" s="1056"/>
      <c r="DQ63" s="1056"/>
      <c r="DR63" s="1056"/>
      <c r="DS63" s="1056"/>
      <c r="DT63" s="1042"/>
      <c r="DU63" s="415"/>
      <c r="DV63" s="1045"/>
      <c r="DW63" s="1048"/>
      <c r="DX63" s="1048"/>
      <c r="DY63" s="1051"/>
    </row>
    <row r="64" spans="2:129" s="391" customFormat="1" ht="48" customHeight="1">
      <c r="B64" s="1199"/>
      <c r="C64" s="1166"/>
      <c r="D64" s="1169"/>
      <c r="E64" s="1172"/>
      <c r="F64" s="1169"/>
      <c r="G64" s="1175"/>
      <c r="H64" s="1145"/>
      <c r="I64" s="346"/>
      <c r="J64" s="331" t="s">
        <v>1082</v>
      </c>
      <c r="K64" s="332" t="s">
        <v>1258</v>
      </c>
      <c r="L64" s="333" t="s">
        <v>1049</v>
      </c>
      <c r="M64" s="1148"/>
      <c r="N64" s="1151"/>
      <c r="O64" s="1154"/>
      <c r="P64" s="415"/>
      <c r="Q64" s="1157"/>
      <c r="R64" s="1160"/>
      <c r="S64" s="1128"/>
      <c r="T64" s="1131"/>
      <c r="U64" s="1134"/>
      <c r="V64" s="1137"/>
      <c r="W64" s="297"/>
      <c r="X64" s="334" t="s">
        <v>1259</v>
      </c>
      <c r="Y64" s="335" t="s">
        <v>1055</v>
      </c>
      <c r="Z64" s="1140"/>
      <c r="AA64" s="1053"/>
      <c r="AB64" s="1054"/>
      <c r="AC64" s="1053">
        <v>15</v>
      </c>
      <c r="AD64" s="1054"/>
      <c r="AE64" s="1053"/>
      <c r="AF64" s="1054"/>
      <c r="AG64" s="1053"/>
      <c r="AH64" s="1054"/>
      <c r="AI64" s="1211">
        <v>15</v>
      </c>
      <c r="AJ64" s="1212"/>
      <c r="AK64" s="413">
        <f>AA64+AC64+AE64+AG64+AI64</f>
        <v>30</v>
      </c>
      <c r="AL64" s="414">
        <v>0.20599999999999999</v>
      </c>
      <c r="AM64" s="1125"/>
      <c r="AN64" s="1116" t="s">
        <v>1022</v>
      </c>
      <c r="AO64" s="1117"/>
      <c r="AP64" s="1114" t="s">
        <v>1057</v>
      </c>
      <c r="AQ64" s="1115"/>
      <c r="AR64" s="1116" t="s">
        <v>1022</v>
      </c>
      <c r="AS64" s="1117"/>
      <c r="AT64" s="287" t="s">
        <v>1260</v>
      </c>
      <c r="AU64" s="336" t="s">
        <v>1066</v>
      </c>
      <c r="AV64" s="337" t="s">
        <v>1261</v>
      </c>
      <c r="AW64" s="338" t="s">
        <v>1262</v>
      </c>
      <c r="AX64" s="339" t="s">
        <v>1263</v>
      </c>
      <c r="AY64" s="402"/>
      <c r="AZ64" s="1106"/>
      <c r="BA64" s="1109"/>
      <c r="BB64" s="1112"/>
      <c r="BC64" s="1109"/>
      <c r="BD64" s="1089"/>
      <c r="BE64" s="1092"/>
      <c r="BF64" s="415"/>
      <c r="BG64" s="340"/>
      <c r="BH64" s="325">
        <v>0.60000000000000009</v>
      </c>
      <c r="BI64" s="341" t="str">
        <f>IF(ISERROR(IF(V62="R.INHERENTE
3","R. INHERENTE",(IF(BD62="R.RESIDUAL
3","R. RESIDUAL"," ")))),"",(IF(V62="R.INHERENTE
3","R. INHERENTE",(IF(BD62="R.RESIDUAL
3","R. RESIDUAL"," ")))))</f>
        <v xml:space="preserve"> </v>
      </c>
      <c r="BJ64" s="342" t="str">
        <f>IF(ISERROR(IF(V62="R.INHERENTE
8","R. INHERENTE",(IF(BD62="R.RESIDUAL
8","R. RESIDUAL"," ")))),"",(IF(V62="R.INHERENTE
8","R. INHERENTE",(IF(BD62="R.RESIDUAL
8","R. RESIDUAL"," ")))))</f>
        <v xml:space="preserve"> </v>
      </c>
      <c r="BK64" s="343" t="str">
        <f>IF(ISERROR(IF(V62="R.INHERENTE
13","R. INHERENTE",(IF(BD62="R.RESIDUAL
13","R. RESIDUAL"," ")))),"",(IF(V62="R.INHERENTE
13","R. INHERENTE",(IF(BD62="R.RESIDUAL
13","R. RESIDUAL"," ")))))</f>
        <v xml:space="preserve"> </v>
      </c>
      <c r="BL64" s="344" t="str">
        <f>IF(ISERROR(IF(V62="R.INHERENTE
18","R. INHERENTE",(IF(BD62="R.RESIDUAL
18","R. RESIDUAL"," ")))),"",(IF(V62="R.INHERENTE
18","R. INHERENTE",(IF(BD62="R.RESIDUAL
18","R. RESIDUAL"," ")))))</f>
        <v xml:space="preserve"> </v>
      </c>
      <c r="BM64" s="345" t="str">
        <f>IF(ISERROR(IF(V62="R.INHERENTE
23","R. INHERENTE",(IF(BD62="R.RESIDUAL
23","R. RESIDUAL"," ")))),"",(IF(V62="R.INHERENTE
23","R. INHERENTE",(IF(BD62="R.RESIDUAL
23","R. RESIDUAL"," ")))))</f>
        <v>R. INHERENTE</v>
      </c>
      <c r="BN64" s="415"/>
      <c r="BO64" s="1187"/>
      <c r="BP64" s="1099"/>
      <c r="BQ64" s="1099"/>
      <c r="BR64" s="1099"/>
      <c r="BS64" s="1099"/>
      <c r="BT64" s="1080"/>
      <c r="BU64" s="415"/>
      <c r="BV64" s="1190"/>
      <c r="BW64" s="1202"/>
      <c r="BX64" s="1086"/>
      <c r="BY64" s="415"/>
      <c r="BZ64" s="1068"/>
      <c r="CA64" s="1071"/>
      <c r="CB64" s="1074"/>
      <c r="CC64" s="1065"/>
      <c r="CD64" s="1065"/>
      <c r="CE64" s="1065"/>
      <c r="CF64" s="1065"/>
      <c r="CG64" s="1065"/>
      <c r="CH64" s="1065"/>
      <c r="CI64" s="1065"/>
      <c r="CJ64" s="1065"/>
      <c r="CK64" s="1065"/>
      <c r="CL64" s="1065"/>
      <c r="CM64" s="1065"/>
      <c r="CN64" s="1065"/>
      <c r="CO64" s="1065"/>
      <c r="CP64" s="1065"/>
      <c r="CQ64" s="1065"/>
      <c r="CR64" s="1065"/>
      <c r="CS64" s="1065"/>
      <c r="CT64" s="1042"/>
      <c r="CU64" s="415"/>
      <c r="CV64" s="1068"/>
      <c r="CW64" s="1071"/>
      <c r="CX64" s="1074"/>
      <c r="CY64" s="1056"/>
      <c r="CZ64" s="1060"/>
      <c r="DA64" s="1061"/>
      <c r="DB64" s="1060"/>
      <c r="DC64" s="1061"/>
      <c r="DD64" s="1056"/>
      <c r="DE64" s="1056"/>
      <c r="DF64" s="1056"/>
      <c r="DG64" s="1056"/>
      <c r="DH64" s="1056"/>
      <c r="DI64" s="1056"/>
      <c r="DJ64" s="1056"/>
      <c r="DK64" s="1056"/>
      <c r="DL64" s="1056"/>
      <c r="DM64" s="1056"/>
      <c r="DN64" s="1056"/>
      <c r="DO64" s="1056"/>
      <c r="DP64" s="1056"/>
      <c r="DQ64" s="1056"/>
      <c r="DR64" s="1056"/>
      <c r="DS64" s="1056"/>
      <c r="DT64" s="1042"/>
      <c r="DU64" s="415"/>
      <c r="DV64" s="1045"/>
      <c r="DW64" s="1048"/>
      <c r="DX64" s="1048"/>
      <c r="DY64" s="1051"/>
    </row>
    <row r="65" spans="2:129" s="391" customFormat="1" ht="48" customHeight="1">
      <c r="B65" s="1199"/>
      <c r="C65" s="1166"/>
      <c r="D65" s="1169"/>
      <c r="E65" s="1172"/>
      <c r="F65" s="1169"/>
      <c r="G65" s="1175"/>
      <c r="H65" s="1145"/>
      <c r="I65" s="346"/>
      <c r="J65" s="331" t="s">
        <v>1088</v>
      </c>
      <c r="K65" s="371"/>
      <c r="L65" s="333"/>
      <c r="M65" s="1148"/>
      <c r="N65" s="1151"/>
      <c r="O65" s="1154"/>
      <c r="P65" s="415"/>
      <c r="Q65" s="1157"/>
      <c r="R65" s="1160"/>
      <c r="S65" s="1128"/>
      <c r="T65" s="1131"/>
      <c r="U65" s="1134"/>
      <c r="V65" s="1137"/>
      <c r="W65" s="297"/>
      <c r="X65" s="347"/>
      <c r="Y65" s="335"/>
      <c r="Z65" s="1140"/>
      <c r="AA65" s="1053"/>
      <c r="AB65" s="1054"/>
      <c r="AC65" s="1053"/>
      <c r="AD65" s="1054"/>
      <c r="AE65" s="1053"/>
      <c r="AF65" s="1054"/>
      <c r="AG65" s="1053"/>
      <c r="AH65" s="1213"/>
      <c r="AI65" s="1053"/>
      <c r="AJ65" s="1213"/>
      <c r="AK65" s="421">
        <f>AA65+AC65+AE65+AG65+AI65</f>
        <v>0</v>
      </c>
      <c r="AL65" s="414"/>
      <c r="AM65" s="1125"/>
      <c r="AN65" s="1116"/>
      <c r="AO65" s="1117"/>
      <c r="AP65" s="1114"/>
      <c r="AQ65" s="1115"/>
      <c r="AR65" s="1116"/>
      <c r="AS65" s="1117"/>
      <c r="AT65" s="348"/>
      <c r="AU65" s="349"/>
      <c r="AV65" s="350"/>
      <c r="AW65" s="351"/>
      <c r="AX65" s="352"/>
      <c r="AY65" s="402"/>
      <c r="AZ65" s="1106"/>
      <c r="BA65" s="1109"/>
      <c r="BB65" s="1112"/>
      <c r="BC65" s="1109"/>
      <c r="BD65" s="1089"/>
      <c r="BE65" s="1092"/>
      <c r="BF65" s="415"/>
      <c r="BG65" s="340"/>
      <c r="BH65" s="325">
        <v>0.4</v>
      </c>
      <c r="BI65" s="341" t="str">
        <f>IF(ISERROR(IF(V62="R.INHERENTE
2","R. INHERENTE",(IF(BD62="R.RESIDUAL
2","R. RESIDUAL"," ")))),"",(IF(V62="R.INHERENTE
2","R. INHERENTE",(IF(BD62="R.RESIDUAL
2","R. RESIDUAL"," ")))))</f>
        <v xml:space="preserve"> </v>
      </c>
      <c r="BJ65" s="342" t="str">
        <f>IF(ISERROR(IF(V62="R.INHERENTE
7","R. INHERENTE",(IF(BD62="R.RESIDUAL
7","R. RESIDUAL"," ")))),"",(IF(V62="R.INHERENTE
7","R. INHERENTE",(IF(BD62="R.RESIDUAL
7","R. RESIDUAL"," ")))))</f>
        <v xml:space="preserve"> </v>
      </c>
      <c r="BK65" s="353" t="str">
        <f>IF(ISERROR(IF(V62="R.INHERENTE
12","R. INHERENTE",(IF(BD62="R.RESIDUAL
12","R. RESIDUAL"," ")))),"",(IF(V62="R.INHERENTE
12","R. INHERENTE",(IF(BD62="R.RESIDUAL
12","R. RESIDUAL"," ")))))</f>
        <v xml:space="preserve"> </v>
      </c>
      <c r="BL65" s="343" t="str">
        <f>IF(ISERROR(IF(V62="R.INHERENTE
17","R. INHERENTE",(IF(BD62="R.RESIDUAL
17","R. RESIDUAL"," ")))),"",(IF(V62="R.INHERENTE
17","R. INHERENTE",(IF(BD62="R.RESIDUAL
17","R. RESIDUAL"," ")))))</f>
        <v xml:space="preserve"> </v>
      </c>
      <c r="BM65" s="345" t="str">
        <f>IF(ISERROR(IF(V62="R.INHERENTE
22","R. INHERENTE",(IF(BD62="R.RESIDUAL
22","R. RESIDUAL"," ")))),"",(IF(V62="R.INHERENTE
22","R. INHERENTE",(IF(BD62="R.RESIDUAL
22","R. RESIDUAL"," ")))))</f>
        <v>R. RESIDUAL</v>
      </c>
      <c r="BN65" s="415"/>
      <c r="BO65" s="1187"/>
      <c r="BP65" s="1099"/>
      <c r="BQ65" s="1099"/>
      <c r="BR65" s="1099"/>
      <c r="BS65" s="1099"/>
      <c r="BT65" s="1080"/>
      <c r="BU65" s="415"/>
      <c r="BV65" s="1190"/>
      <c r="BW65" s="1202"/>
      <c r="BX65" s="1086"/>
      <c r="BY65" s="415"/>
      <c r="BZ65" s="1068"/>
      <c r="CA65" s="1071"/>
      <c r="CB65" s="1074"/>
      <c r="CC65" s="1065"/>
      <c r="CD65" s="1065"/>
      <c r="CE65" s="1065"/>
      <c r="CF65" s="1065"/>
      <c r="CG65" s="1065"/>
      <c r="CH65" s="1065"/>
      <c r="CI65" s="1065"/>
      <c r="CJ65" s="1065"/>
      <c r="CK65" s="1065"/>
      <c r="CL65" s="1065"/>
      <c r="CM65" s="1065"/>
      <c r="CN65" s="1065"/>
      <c r="CO65" s="1065"/>
      <c r="CP65" s="1065"/>
      <c r="CQ65" s="1065"/>
      <c r="CR65" s="1065"/>
      <c r="CS65" s="1065"/>
      <c r="CT65" s="1042"/>
      <c r="CU65" s="415"/>
      <c r="CV65" s="1068"/>
      <c r="CW65" s="1071"/>
      <c r="CX65" s="1074"/>
      <c r="CY65" s="1056"/>
      <c r="CZ65" s="1060"/>
      <c r="DA65" s="1061"/>
      <c r="DB65" s="1060"/>
      <c r="DC65" s="1061"/>
      <c r="DD65" s="1056"/>
      <c r="DE65" s="1056"/>
      <c r="DF65" s="1056"/>
      <c r="DG65" s="1056"/>
      <c r="DH65" s="1056"/>
      <c r="DI65" s="1056"/>
      <c r="DJ65" s="1056"/>
      <c r="DK65" s="1056"/>
      <c r="DL65" s="1056"/>
      <c r="DM65" s="1056"/>
      <c r="DN65" s="1056"/>
      <c r="DO65" s="1056"/>
      <c r="DP65" s="1056"/>
      <c r="DQ65" s="1056"/>
      <c r="DR65" s="1056"/>
      <c r="DS65" s="1056"/>
      <c r="DT65" s="1042"/>
      <c r="DU65" s="415"/>
      <c r="DV65" s="1045"/>
      <c r="DW65" s="1048"/>
      <c r="DX65" s="1048"/>
      <c r="DY65" s="1051"/>
    </row>
    <row r="66" spans="2:129" s="391" customFormat="1" ht="48" customHeight="1" thickBot="1">
      <c r="B66" s="1200"/>
      <c r="C66" s="1167"/>
      <c r="D66" s="1170"/>
      <c r="E66" s="1173"/>
      <c r="F66" s="1170"/>
      <c r="G66" s="1176"/>
      <c r="H66" s="1146"/>
      <c r="I66" s="354"/>
      <c r="J66" s="355" t="s">
        <v>1089</v>
      </c>
      <c r="K66" s="372"/>
      <c r="L66" s="357"/>
      <c r="M66" s="1149"/>
      <c r="N66" s="1152"/>
      <c r="O66" s="1155"/>
      <c r="P66" s="415"/>
      <c r="Q66" s="1158"/>
      <c r="R66" s="1161"/>
      <c r="S66" s="1129"/>
      <c r="T66" s="1132"/>
      <c r="U66" s="1135"/>
      <c r="V66" s="1138"/>
      <c r="W66" s="297"/>
      <c r="X66" s="358"/>
      <c r="Y66" s="359"/>
      <c r="Z66" s="1141"/>
      <c r="AA66" s="1142"/>
      <c r="AB66" s="1143"/>
      <c r="AC66" s="1142"/>
      <c r="AD66" s="1143"/>
      <c r="AE66" s="1142"/>
      <c r="AF66" s="1143"/>
      <c r="AG66" s="1142"/>
      <c r="AH66" s="1143"/>
      <c r="AI66" s="1209"/>
      <c r="AJ66" s="1210"/>
      <c r="AK66" s="416">
        <f>AA66+AC66+AE66+AG66+AI66</f>
        <v>0</v>
      </c>
      <c r="AL66" s="417"/>
      <c r="AM66" s="1126"/>
      <c r="AN66" s="1118"/>
      <c r="AO66" s="1119"/>
      <c r="AP66" s="1120"/>
      <c r="AQ66" s="1121"/>
      <c r="AR66" s="1118"/>
      <c r="AS66" s="1119"/>
      <c r="AT66" s="360"/>
      <c r="AU66" s="361"/>
      <c r="AV66" s="362"/>
      <c r="AW66" s="363"/>
      <c r="AX66" s="364"/>
      <c r="AY66" s="402">
        <f>+(IF(AND($AZ74&gt;0,$AZ74&lt;=0.2),0.2,(IF(AND($AZ74&gt;0.2,$AZ74&lt;=0.4),0.4,(IF(AND($AZ74&gt;0.4,$AZ74&lt;=0.6),0.6,(IF(AND($AZ74&gt;0.6,$AZ74&lt;=0.8),0.8,(IF($AZ74&gt;0.8,1,""))))))))))</f>
        <v>0.6</v>
      </c>
      <c r="AZ66" s="1107"/>
      <c r="BA66" s="1110"/>
      <c r="BB66" s="1113"/>
      <c r="BC66" s="1110"/>
      <c r="BD66" s="1090"/>
      <c r="BE66" s="1093"/>
      <c r="BF66" s="415"/>
      <c r="BG66" s="340"/>
      <c r="BH66" s="365">
        <v>0.2</v>
      </c>
      <c r="BI66" s="366" t="str">
        <f>IF(ISERROR(IF(V62="R.INHERENTE
1","R. INHERENTE",(IF(BD62="R.RESIDUAL
1","R. RESIDUAL"," ")))),"",(IF(V62="R.INHERENTE
1","R. INHERENTE",(IF(BD62="R.RESIDUAL
1","R. RESIDUAL"," ")))))</f>
        <v xml:space="preserve"> </v>
      </c>
      <c r="BJ66" s="367" t="str">
        <f>IF(ISERROR(IF(V62="R.INHERENTE
6","R. INHERENTE",(IF(BD62="R.RESIDUAL
6","R. RESIDUAL"," ")))),"",(IF(V62="R.INHERENTE
6","R. INHERENTE",(IF(BD62="R.RESIDUAL
6","R. RESIDUAL"," ")))))</f>
        <v xml:space="preserve"> </v>
      </c>
      <c r="BK66" s="368" t="str">
        <f>IF(ISERROR(IF(V62="R.INHERENTE
11","R. INHERENTE",(IF(BD62="R.RESIDUAL
11","R. RESIDUAL"," ")))),"",(IF(V62="R.INHERENTE
11","R. INHERENTE",(IF(BD62="R.RESIDUAL
11","R. RESIDUAL"," ")))))</f>
        <v xml:space="preserve"> </v>
      </c>
      <c r="BL66" s="369" t="str">
        <f>IF(ISERROR(IF(V62="R.INHERENTE
16","R. INHERENTE",(IF(BD62="R.RESIDUAL
16","R. RESIDUAL"," ")))),"",(IF(V62="R.INHERENTE
16","R. INHERENTE",(IF(BD62="R.RESIDUAL
16","R. RESIDUAL"," ")))))</f>
        <v xml:space="preserve"> </v>
      </c>
      <c r="BM66" s="370" t="str">
        <f>IF(ISERROR(IF(V62="R.INHERENTE
21","R. INHERENTE",(IF(BD62="R.RESIDUAL
21","R. RESIDUAL"," ")))),"",(IF(V62="R.INHERENTE
21","R. INHERENTE",(IF(BD62="R.RESIDUAL
21","R. RESIDUAL"," ")))))</f>
        <v xml:space="preserve"> </v>
      </c>
      <c r="BN66" s="415"/>
      <c r="BO66" s="1188"/>
      <c r="BP66" s="1100"/>
      <c r="BQ66" s="1100"/>
      <c r="BR66" s="1100"/>
      <c r="BS66" s="1100"/>
      <c r="BT66" s="1081"/>
      <c r="BU66" s="415"/>
      <c r="BV66" s="1191"/>
      <c r="BW66" s="1203"/>
      <c r="BX66" s="1087"/>
      <c r="BY66" s="415"/>
      <c r="BZ66" s="1069"/>
      <c r="CA66" s="1072"/>
      <c r="CB66" s="1075"/>
      <c r="CC66" s="1066"/>
      <c r="CD66" s="1066"/>
      <c r="CE66" s="1066"/>
      <c r="CF66" s="1066"/>
      <c r="CG66" s="1066"/>
      <c r="CH66" s="1066"/>
      <c r="CI66" s="1066"/>
      <c r="CJ66" s="1066"/>
      <c r="CK66" s="1066"/>
      <c r="CL66" s="1066"/>
      <c r="CM66" s="1066"/>
      <c r="CN66" s="1066"/>
      <c r="CO66" s="1066"/>
      <c r="CP66" s="1066"/>
      <c r="CQ66" s="1066"/>
      <c r="CR66" s="1066"/>
      <c r="CS66" s="1066"/>
      <c r="CT66" s="1043"/>
      <c r="CU66" s="415"/>
      <c r="CV66" s="1069"/>
      <c r="CW66" s="1072"/>
      <c r="CX66" s="1075"/>
      <c r="CY66" s="1057"/>
      <c r="CZ66" s="1062"/>
      <c r="DA66" s="1063"/>
      <c r="DB66" s="1062"/>
      <c r="DC66" s="1063"/>
      <c r="DD66" s="1057"/>
      <c r="DE66" s="1057"/>
      <c r="DF66" s="1057"/>
      <c r="DG66" s="1057"/>
      <c r="DH66" s="1057"/>
      <c r="DI66" s="1057"/>
      <c r="DJ66" s="1057"/>
      <c r="DK66" s="1057"/>
      <c r="DL66" s="1057"/>
      <c r="DM66" s="1057"/>
      <c r="DN66" s="1057"/>
      <c r="DO66" s="1057"/>
      <c r="DP66" s="1057"/>
      <c r="DQ66" s="1057"/>
      <c r="DR66" s="1057"/>
      <c r="DS66" s="1057"/>
      <c r="DT66" s="1043"/>
      <c r="DU66" s="415"/>
      <c r="DV66" s="1046"/>
      <c r="DW66" s="1049"/>
      <c r="DX66" s="1049"/>
      <c r="DY66" s="1052"/>
    </row>
    <row r="67" spans="2:129" ht="12.75" customHeight="1" thickBot="1">
      <c r="W67" s="297"/>
      <c r="AY67" s="402"/>
      <c r="BI67" s="419">
        <v>0.2</v>
      </c>
      <c r="BJ67" s="420">
        <v>0.4</v>
      </c>
      <c r="BK67" s="420">
        <v>0.60000000000000009</v>
      </c>
      <c r="BL67" s="420">
        <v>0.8</v>
      </c>
      <c r="BM67" s="420">
        <v>1</v>
      </c>
    </row>
    <row r="68" spans="2:129" s="391" customFormat="1" ht="48" customHeight="1">
      <c r="B68" s="1198" t="s">
        <v>1236</v>
      </c>
      <c r="C68" s="1165">
        <v>9</v>
      </c>
      <c r="D68" s="1168" t="s">
        <v>1237</v>
      </c>
      <c r="E68" s="1171" t="s">
        <v>1238</v>
      </c>
      <c r="F68" s="1168" t="s">
        <v>1264</v>
      </c>
      <c r="G68" s="1174" t="s">
        <v>1146</v>
      </c>
      <c r="H68" s="1144" t="s">
        <v>1265</v>
      </c>
      <c r="I68" s="314" t="s">
        <v>1266</v>
      </c>
      <c r="J68" s="315" t="s">
        <v>1047</v>
      </c>
      <c r="K68" s="316" t="s">
        <v>1267</v>
      </c>
      <c r="L68" s="317" t="s">
        <v>1049</v>
      </c>
      <c r="M68" s="1147" t="str">
        <f>IF(G68="","",(CONCATENATE("Posibilidad de afectación ",G68," ",H68," ",I68," ",I69," ",I70," ",I71," ",I72)))</f>
        <v xml:space="preserve">Posibilidad de afectación reputacional y económica por sanciones y multas al recibir o solicitar cualquier dádiva o beneficio a nombre propio o de un tercero en el trámite de asignación de citas para la prestación de servicios de salud, debido a la falta de ética del colaborador, adherencia al procedimiento de asignación de citas y puntos de control del sistema de información relacionados con la frecuencia de uso de los servicios de salud.  </v>
      </c>
      <c r="N68" s="1150" t="s">
        <v>1050</v>
      </c>
      <c r="O68" s="1153" t="s">
        <v>1095</v>
      </c>
      <c r="P68" s="415"/>
      <c r="Q68" s="1156" t="s">
        <v>1178</v>
      </c>
      <c r="R68" s="1159">
        <f>IF(ISERROR(VLOOKUP($Q68,[3]Listas!$F$21:$G$25,2,FALSE)),"",(VLOOKUP($Q68,[3]Listas!$F$21:$G$25,2,FALSE)))</f>
        <v>0.6</v>
      </c>
      <c r="S68" s="1127" t="str">
        <f>IF(ISERROR(VLOOKUP($R68,[3]Listas!$F$4:$G$8,2,FALSE)),"",(VLOOKUP($R68,[3]Listas!$F$4:$G$8,2,FALSE)))</f>
        <v>MEDIA
El evento podrá ocurrir en algún momento.</v>
      </c>
      <c r="T68" s="1130" t="s">
        <v>1053</v>
      </c>
      <c r="U68" s="1133">
        <f>IF(ISERROR(VLOOKUP($T68,[3]Listas!$F$30:$G$37,2,FALSE)),"",(VLOOKUP($T68,[3]Listas!$F$30:$G$37,2,FALSE)))</f>
        <v>1</v>
      </c>
      <c r="V68" s="1136" t="str">
        <f>IF(R68="","",(CONCATENATE("R.INHERENTE
",(IF(AND($R68=0.2,$U68=0.2),1,(IF(AND($R68=0.2,$U68=0.4),6,(IF(AND($R68=0.2,$U68=0.6),11,(IF(AND($R68=0.2,$U68=0.8),16,(IF(AND($R68=0.2,$U68=1),21,(IF(AND($R68=0.4,$U68=0.2),2,(IF(AND($R68=0.4,$U68=0.4),7,(IF(AND($R68=0.4,$U68=0.6),12,(IF(AND($R68=0.4,$U68=0.8),17,(IF(AND($R68=0.4,$U68=1),22,(IF(AND($R68=0.6,$U68=0.2),3,(IF(AND($R68=0.6,$U68=0.4),8,(IF(AND($R68=0.6,$U68=0.6),13,(IF(AND($R68=0.6,$U68=0.8),18,(IF(AND($R68=0.6,$U68=1),23,(IF(AND($R68=0.8,$U68=0.2),4,(IF(AND($R68=0.8,$U68=0.4),9,(IF(AND($R68=0.8,$U68=0.6),14,(IF(AND($R68=0.8,$U68=0.8),19,(IF(AND($R68=0.8,$U68=1),24,(IF(AND($R68=1,$U68=0.2),5,(IF(AND($R68=1,$U68=0.4),10,(IF(AND($R68=1,$U68=0.6),15,(IF(AND($R68=1,$U68=0.8),20,(IF(AND($R68=1,$U68=1),25,"")))))))))))))))))))))))))))))))))))))))))))))))))))))</f>
        <v>R.INHERENTE
23</v>
      </c>
      <c r="W68" s="297"/>
      <c r="X68" s="387" t="s">
        <v>1268</v>
      </c>
      <c r="Y68" s="319" t="s">
        <v>1055</v>
      </c>
      <c r="Z68" s="1139" t="s">
        <v>1056</v>
      </c>
      <c r="AA68" s="1122"/>
      <c r="AB68" s="1123"/>
      <c r="AC68" s="1122">
        <v>15</v>
      </c>
      <c r="AD68" s="1123"/>
      <c r="AE68" s="1122"/>
      <c r="AF68" s="1123"/>
      <c r="AG68" s="1122"/>
      <c r="AH68" s="1123"/>
      <c r="AI68" s="1122">
        <v>15</v>
      </c>
      <c r="AJ68" s="1123"/>
      <c r="AK68" s="411">
        <f>AA68+AC68+AE68+AG68+AI68</f>
        <v>30</v>
      </c>
      <c r="AL68" s="412">
        <v>0.42</v>
      </c>
      <c r="AM68" s="1124">
        <f>U68</f>
        <v>1</v>
      </c>
      <c r="AN68" s="1103" t="s">
        <v>1022</v>
      </c>
      <c r="AO68" s="1104"/>
      <c r="AP68" s="1101" t="s">
        <v>1057</v>
      </c>
      <c r="AQ68" s="1102"/>
      <c r="AR68" s="1103" t="s">
        <v>1022</v>
      </c>
      <c r="AS68" s="1104"/>
      <c r="AT68" s="320" t="s">
        <v>1269</v>
      </c>
      <c r="AU68" s="321" t="s">
        <v>1066</v>
      </c>
      <c r="AV68" s="322" t="s">
        <v>1270</v>
      </c>
      <c r="AW68" s="323" t="s">
        <v>1271</v>
      </c>
      <c r="AX68" s="324" t="s">
        <v>1272</v>
      </c>
      <c r="AY68" s="402"/>
      <c r="AZ68" s="1105">
        <f>+MIN(AL68:AL72)</f>
        <v>0.17599999999999999</v>
      </c>
      <c r="BA68" s="1108" t="str">
        <f>+(IF($AY60=0.2,"MUY BAJA",(IF($AY60=0.4,"BAJA",(IF($AY60=0.6,"MEDIA",(IF($AY60=0.8,"ALTA",(IF($AY60=1,"MUY ALTA",""))))))))))</f>
        <v>MUY BAJA</v>
      </c>
      <c r="BB68" s="1111">
        <f>+MIN(AM68:AM72)</f>
        <v>1</v>
      </c>
      <c r="BC68" s="1108" t="str">
        <f>+(IF($BF68=0.2,"MUY BAJA",(IF($BF68=0.4,"BAJA",(IF($BF68=0.6,"MEDIA",(IF($BF68=0.8,"ALTA",(IF($BF68=1,"MUY ALTA",""))))))))))</f>
        <v>MUY ALTA</v>
      </c>
      <c r="BD68" s="1088" t="str">
        <f>IF($AY60="","",(CONCATENATE("R.RESIDUAL
",(IF(AND($AY60=0.2,$BF68=0.2),1,(IF(AND($AY60=0.2,$BF68=0.4),6,(IF(AND($AY60=0.2,$BF68=0.6),11,(IF(AND($AY60=0.2,$BF68=0.8),16,(IF(AND($AY60=0.2,$BF68=1),21,(IF(AND($AY60=0.4,$BF68=0.2),2,(IF(AND($AY60=0.4,$BF68=0.4),7,(IF(AND($AY60=0.4,$BF68=0.6),12,(IF(AND($AY60=0.4,$BF68=0.8),17,(IF(AND($AY60=0.4,$BF68=1),22,(IF(AND($AY60=0.6,$BF68=0.2),3,(IF(AND($AY60=0.6,$BF68=0.4),8,(IF(AND($AY60=0.6,$BF68=0.6),13,(IF(AND($AY60=0.6,$BF68=0.8),18,(IF(AND($AY60=0.6,$BF68=1),23,(IF(AND($AY60=0.8,$BF68=0.2),4,(IF(AND($AY60=0.8,$BF68=0.4),9,(IF(AND($AY60=0.8,$BF68=0.6),14,(IF(AND($AY60=0.8,$BF68=0.8),19,(IF(AND($AY60=0.8,$BF68=1),24,(IF(AND($AY60=1,$BF68=0.2),5,(IF(AND($AY60=1,$BF68=0.4),10,(IF(AND($AY60=1,$BF68=0.6),15,(IF(AND($AY60=1,$BF68=0.8),20,(IF(AND($AY60=1,$BF68=1),25,"")))))))))))))))))))))))))))))))))))))))))))))))))))))</f>
        <v>R.RESIDUAL
21</v>
      </c>
      <c r="BE68" s="1091" t="s">
        <v>1063</v>
      </c>
      <c r="BF68" s="402">
        <f>+(IF(AND($BB68&gt;0,$BB68&lt;=0.2),0.2,(IF(AND($BB68&gt;0.2,$BB68&lt;=0.4),0.4,(IF(AND($BB68&gt;0.4,$BB68&lt;=0.6),0.6,(IF(AND($BB68&gt;0.6,$BB68&lt;=0.8),0.8,(IF($BB68&gt;0.8,1,""))))))))))</f>
        <v>1</v>
      </c>
      <c r="BG68" s="298">
        <f>+VLOOKUP($BD68,[3]Listas!$G$114:$H$138,2,FALSE)</f>
        <v>21</v>
      </c>
      <c r="BH68" s="325">
        <v>1</v>
      </c>
      <c r="BI68" s="326" t="str">
        <f>IF(ISERROR(IF(V68="R.INHERENTE
5","R. INHERENTE",(IF(BD68="R.RESIDUAL
5","R. RESIDUAL"," ")))),"",(IF(V68="R.INHERENTE
5","R. INHERENTE",(IF(BD68="R.RESIDUAL
5","R. RESIDUAL"," ")))))</f>
        <v xml:space="preserve"> </v>
      </c>
      <c r="BJ68" s="327" t="str">
        <f>IF(ISERROR(IF(V68="R.INHERENTE
10","R. INHERENTE",(IF(BD68="R.RESIDUAL
10","R. RESIDUAL"," ")))),"",(IF(V68="R.INHERENTE
10","R. INHERENTE",(IF(BD68="R.RESIDUAL
10","R. RESIDUAL"," ")))))</f>
        <v xml:space="preserve"> </v>
      </c>
      <c r="BK68" s="328" t="str">
        <f>IF(ISERROR(IF(V68="R.INHERENTE
15","R. INHERENTE",(IF(BD68="R.RESIDUAL
15","R. RESIDUAL"," ")))),"",(IF(V68="R.INHERENTE
15","R. INHERENTE",(IF(BD68="R.RESIDUAL
15","R. RESIDUAL"," ")))))</f>
        <v xml:space="preserve"> </v>
      </c>
      <c r="BL68" s="328" t="str">
        <f>IF(ISERROR(IF(V68="R.INHERENTE
20","R. INHERENTE",(IF(BD68="R.RESIDUAL
20","R. RESIDUAL"," ")))),"",(IF(V68="R.INHERENTE
20","R. INHERENTE",(IF(BD68="R.RESIDUAL
20","R. RESIDUAL"," ")))))</f>
        <v xml:space="preserve"> </v>
      </c>
      <c r="BM68" s="329" t="str">
        <f>IF(ISERROR(IF(V68="R.INHERENTE
25","R. INHERENTE",(IF(BD68="R.RESIDUAL
25","R. RESIDUAL"," ")))),"",(IF(V68="R.INHERENTE
25","R. INHERENTE",(IF(BD68="R.RESIDUAL
25","R. RESIDUAL"," ")))))</f>
        <v xml:space="preserve"> </v>
      </c>
      <c r="BN68" s="415"/>
      <c r="BO68" s="1186" t="s">
        <v>1273</v>
      </c>
      <c r="BP68" s="1177" t="s">
        <v>1274</v>
      </c>
      <c r="BQ68" s="1098">
        <v>44927</v>
      </c>
      <c r="BR68" s="1098">
        <v>45291</v>
      </c>
      <c r="BS68" s="1177" t="s">
        <v>1066</v>
      </c>
      <c r="BT68" s="1079" t="s">
        <v>1275</v>
      </c>
      <c r="BU68" s="415"/>
      <c r="BV68" s="1189" t="s">
        <v>1276</v>
      </c>
      <c r="BW68" s="1177" t="s">
        <v>1277</v>
      </c>
      <c r="BX68" s="1206" t="s">
        <v>1278</v>
      </c>
      <c r="BY68" s="415"/>
      <c r="BZ68" s="1067" t="s">
        <v>1070</v>
      </c>
      <c r="CA68" s="1070" t="s">
        <v>1071</v>
      </c>
      <c r="CB68" s="1073" t="s">
        <v>1072</v>
      </c>
      <c r="CC68" s="1064"/>
      <c r="CD68" s="1064" t="s">
        <v>1022</v>
      </c>
      <c r="CE68" s="1064" t="s">
        <v>1022</v>
      </c>
      <c r="CF68" s="1064" t="s">
        <v>1022</v>
      </c>
      <c r="CG68" s="1064"/>
      <c r="CH68" s="1064" t="s">
        <v>1022</v>
      </c>
      <c r="CI68" s="1064" t="s">
        <v>1022</v>
      </c>
      <c r="CJ68" s="1064" t="s">
        <v>1022</v>
      </c>
      <c r="CK68" s="1064"/>
      <c r="CL68" s="1064" t="s">
        <v>1022</v>
      </c>
      <c r="CM68" s="1064" t="s">
        <v>1022</v>
      </c>
      <c r="CN68" s="1064" t="s">
        <v>1022</v>
      </c>
      <c r="CO68" s="1064"/>
      <c r="CP68" s="1064" t="s">
        <v>1022</v>
      </c>
      <c r="CQ68" s="1064" t="s">
        <v>1022</v>
      </c>
      <c r="CR68" s="1064" t="s">
        <v>1022</v>
      </c>
      <c r="CS68" s="1064"/>
      <c r="CT68" s="1041" t="s">
        <v>1279</v>
      </c>
      <c r="CU68" s="415"/>
      <c r="CV68" s="1067" t="s">
        <v>1070</v>
      </c>
      <c r="CW68" s="1070" t="s">
        <v>1071</v>
      </c>
      <c r="CX68" s="1073" t="s">
        <v>1072</v>
      </c>
      <c r="CY68" s="1055"/>
      <c r="CZ68" s="1058" t="s">
        <v>1023</v>
      </c>
      <c r="DA68" s="1059"/>
      <c r="DB68" s="1058"/>
      <c r="DC68" s="1059"/>
      <c r="DD68" s="1055" t="s">
        <v>1022</v>
      </c>
      <c r="DE68" s="1055" t="s">
        <v>1022</v>
      </c>
      <c r="DF68" s="1055" t="s">
        <v>1022</v>
      </c>
      <c r="DG68" s="1055"/>
      <c r="DH68" s="1055" t="s">
        <v>1022</v>
      </c>
      <c r="DI68" s="1055" t="s">
        <v>1022</v>
      </c>
      <c r="DJ68" s="1055" t="s">
        <v>1022</v>
      </c>
      <c r="DK68" s="1055"/>
      <c r="DL68" s="1055" t="s">
        <v>1022</v>
      </c>
      <c r="DM68" s="1055" t="s">
        <v>1022</v>
      </c>
      <c r="DN68" s="1055" t="s">
        <v>1022</v>
      </c>
      <c r="DO68" s="1055"/>
      <c r="DP68" s="1055" t="s">
        <v>1022</v>
      </c>
      <c r="DQ68" s="1055" t="s">
        <v>1022</v>
      </c>
      <c r="DR68" s="1055" t="s">
        <v>1022</v>
      </c>
      <c r="DS68" s="1055"/>
      <c r="DT68" s="1041" t="s">
        <v>1280</v>
      </c>
      <c r="DU68" s="415"/>
      <c r="DV68" s="1044"/>
      <c r="DW68" s="1047"/>
      <c r="DX68" s="1047"/>
      <c r="DY68" s="1050"/>
    </row>
    <row r="69" spans="2:129" s="391" customFormat="1" ht="48" customHeight="1">
      <c r="B69" s="1199"/>
      <c r="C69" s="1166"/>
      <c r="D69" s="1169"/>
      <c r="E69" s="1172"/>
      <c r="F69" s="1169"/>
      <c r="G69" s="1175"/>
      <c r="H69" s="1145"/>
      <c r="I69" s="330" t="s">
        <v>1281</v>
      </c>
      <c r="J69" s="331" t="s">
        <v>1076</v>
      </c>
      <c r="K69" s="332" t="s">
        <v>1282</v>
      </c>
      <c r="L69" s="333" t="s">
        <v>1049</v>
      </c>
      <c r="M69" s="1148"/>
      <c r="N69" s="1151"/>
      <c r="O69" s="1154"/>
      <c r="P69" s="415"/>
      <c r="Q69" s="1157"/>
      <c r="R69" s="1160"/>
      <c r="S69" s="1128"/>
      <c r="T69" s="1131"/>
      <c r="U69" s="1134"/>
      <c r="V69" s="1137"/>
      <c r="W69" s="297"/>
      <c r="X69" s="388" t="s">
        <v>1283</v>
      </c>
      <c r="Y69" s="335" t="s">
        <v>1055</v>
      </c>
      <c r="Z69" s="1140"/>
      <c r="AA69" s="1053">
        <v>25</v>
      </c>
      <c r="AB69" s="1054"/>
      <c r="AC69" s="1053"/>
      <c r="AD69" s="1054"/>
      <c r="AE69" s="1053"/>
      <c r="AF69" s="1054"/>
      <c r="AG69" s="1053"/>
      <c r="AH69" s="1054"/>
      <c r="AI69" s="1053">
        <v>15</v>
      </c>
      <c r="AJ69" s="1054"/>
      <c r="AK69" s="413">
        <f>AA69+AC69+AE69+AG69+AI69</f>
        <v>40</v>
      </c>
      <c r="AL69" s="414">
        <v>0.252</v>
      </c>
      <c r="AM69" s="1125"/>
      <c r="AN69" s="1116" t="s">
        <v>1022</v>
      </c>
      <c r="AO69" s="1117"/>
      <c r="AP69" s="1114" t="s">
        <v>1057</v>
      </c>
      <c r="AQ69" s="1115"/>
      <c r="AR69" s="1116" t="s">
        <v>1022</v>
      </c>
      <c r="AS69" s="1117"/>
      <c r="AT69" s="287" t="s">
        <v>1284</v>
      </c>
      <c r="AU69" s="336" t="s">
        <v>1066</v>
      </c>
      <c r="AV69" s="337" t="s">
        <v>1285</v>
      </c>
      <c r="AW69" s="338" t="s">
        <v>1271</v>
      </c>
      <c r="AX69" s="339" t="s">
        <v>1286</v>
      </c>
      <c r="AY69" s="402"/>
      <c r="AZ69" s="1106"/>
      <c r="BA69" s="1109"/>
      <c r="BB69" s="1112"/>
      <c r="BC69" s="1109"/>
      <c r="BD69" s="1089"/>
      <c r="BE69" s="1092"/>
      <c r="BF69" s="415"/>
      <c r="BG69" s="340"/>
      <c r="BH69" s="325">
        <v>0.8</v>
      </c>
      <c r="BI69" s="341" t="str">
        <f>IF(ISERROR(IF(V68="R.INHERENTE
4","R. INHERENTE",(IF(BD68="R.RESIDUAL
4","R. RESIDUAL"," ")))),"",(IF(V68="R.INHERENTE
4","R. INHERENTE",(IF(BD68="R.RESIDUAL
4","R. RESIDUAL"," ")))))</f>
        <v xml:space="preserve"> </v>
      </c>
      <c r="BJ69" s="342" t="str">
        <f>IF(ISERROR(IF(V68="R.INHERENTE
9","R. INHERENTE",(IF(BD68="R.RESIDUAL
9","R. RESIDUAL"," ")))),"",(IF(V68="R.INHERENTE
9","R. INHERENTE",(IF(BD68="R.RESIDUAL
9","R. RESIDUAL"," ")))))</f>
        <v xml:space="preserve"> </v>
      </c>
      <c r="BK69" s="343" t="str">
        <f>IF(ISERROR(IF(V68="R.INHERENTE
14","R. INHERENTE",(IF(BD68="R.RESIDUAL
14","R. RESIDUAL"," ")))),"",(IF(V68="R.INHERENTE
14","R. INHERENTE",(IF(BD68="R.RESIDUAL
14","R. RESIDUAL"," ")))))</f>
        <v xml:space="preserve"> </v>
      </c>
      <c r="BL69" s="344" t="str">
        <f>IF(ISERROR(IF(V68="R.INHERENTE
19","R. INHERENTE",(IF(BD68="R.RESIDUAL
19","R. RESIDUAL"," ")))),"",(IF(V68="R.INHERENTE
19","R. INHERENTE",(IF(BD68="R.RESIDUAL
19","R. RESIDUAL"," ")))))</f>
        <v xml:space="preserve"> </v>
      </c>
      <c r="BM69" s="345" t="str">
        <f>IF(ISERROR(IF(V68="R.INHERENTE
24","R. INHERENTE",(IF(BD68="R.RESIDUAL
24","R. RESIDUAL"," ")))),"",(IF(V68="R.INHERENTE
24","R. INHERENTE",(IF(BD68="R.RESIDUAL
24","R. RESIDUAL"," ")))))</f>
        <v xml:space="preserve"> </v>
      </c>
      <c r="BN69" s="415"/>
      <c r="BO69" s="1187"/>
      <c r="BP69" s="1099"/>
      <c r="BQ69" s="1099"/>
      <c r="BR69" s="1099"/>
      <c r="BS69" s="1099"/>
      <c r="BT69" s="1080"/>
      <c r="BU69" s="415"/>
      <c r="BV69" s="1190"/>
      <c r="BW69" s="1099"/>
      <c r="BX69" s="1207"/>
      <c r="BY69" s="415"/>
      <c r="BZ69" s="1068"/>
      <c r="CA69" s="1071"/>
      <c r="CB69" s="1074"/>
      <c r="CC69" s="1065"/>
      <c r="CD69" s="1065"/>
      <c r="CE69" s="1065"/>
      <c r="CF69" s="1065"/>
      <c r="CG69" s="1065"/>
      <c r="CH69" s="1065"/>
      <c r="CI69" s="1065"/>
      <c r="CJ69" s="1065"/>
      <c r="CK69" s="1065"/>
      <c r="CL69" s="1065"/>
      <c r="CM69" s="1065"/>
      <c r="CN69" s="1065"/>
      <c r="CO69" s="1065"/>
      <c r="CP69" s="1065"/>
      <c r="CQ69" s="1065"/>
      <c r="CR69" s="1065"/>
      <c r="CS69" s="1065"/>
      <c r="CT69" s="1042"/>
      <c r="CU69" s="415"/>
      <c r="CV69" s="1068"/>
      <c r="CW69" s="1071"/>
      <c r="CX69" s="1074"/>
      <c r="CY69" s="1056"/>
      <c r="CZ69" s="1060"/>
      <c r="DA69" s="1061"/>
      <c r="DB69" s="1060"/>
      <c r="DC69" s="1061"/>
      <c r="DD69" s="1056"/>
      <c r="DE69" s="1056"/>
      <c r="DF69" s="1056"/>
      <c r="DG69" s="1056"/>
      <c r="DH69" s="1056"/>
      <c r="DI69" s="1056"/>
      <c r="DJ69" s="1056"/>
      <c r="DK69" s="1056"/>
      <c r="DL69" s="1056"/>
      <c r="DM69" s="1056"/>
      <c r="DN69" s="1056"/>
      <c r="DO69" s="1056"/>
      <c r="DP69" s="1056"/>
      <c r="DQ69" s="1056"/>
      <c r="DR69" s="1056"/>
      <c r="DS69" s="1056"/>
      <c r="DT69" s="1042"/>
      <c r="DU69" s="415"/>
      <c r="DV69" s="1045"/>
      <c r="DW69" s="1048"/>
      <c r="DX69" s="1048"/>
      <c r="DY69" s="1051"/>
    </row>
    <row r="70" spans="2:129" s="391" customFormat="1" ht="48" customHeight="1">
      <c r="B70" s="1199"/>
      <c r="C70" s="1166"/>
      <c r="D70" s="1169"/>
      <c r="E70" s="1172"/>
      <c r="F70" s="1169"/>
      <c r="G70" s="1175"/>
      <c r="H70" s="1145"/>
      <c r="I70" s="330" t="s">
        <v>1287</v>
      </c>
      <c r="J70" s="331" t="s">
        <v>1082</v>
      </c>
      <c r="K70" s="332" t="s">
        <v>1288</v>
      </c>
      <c r="L70" s="333" t="s">
        <v>1049</v>
      </c>
      <c r="M70" s="1148"/>
      <c r="N70" s="1151"/>
      <c r="O70" s="1154"/>
      <c r="P70" s="415"/>
      <c r="Q70" s="1157"/>
      <c r="R70" s="1160"/>
      <c r="S70" s="1128"/>
      <c r="T70" s="1131"/>
      <c r="U70" s="1134"/>
      <c r="V70" s="1137"/>
      <c r="W70" s="297"/>
      <c r="X70" s="388" t="s">
        <v>1289</v>
      </c>
      <c r="Y70" s="335" t="s">
        <v>1055</v>
      </c>
      <c r="Z70" s="1140"/>
      <c r="AA70" s="1053"/>
      <c r="AB70" s="1054"/>
      <c r="AC70" s="1053">
        <v>15</v>
      </c>
      <c r="AD70" s="1054"/>
      <c r="AE70" s="1053"/>
      <c r="AF70" s="1054"/>
      <c r="AG70" s="1053"/>
      <c r="AH70" s="1054"/>
      <c r="AI70" s="1053">
        <v>15</v>
      </c>
      <c r="AJ70" s="1054"/>
      <c r="AK70" s="413">
        <f>AA70+AC70+AE70+AG70+AI70</f>
        <v>30</v>
      </c>
      <c r="AL70" s="414">
        <v>0.17599999999999999</v>
      </c>
      <c r="AM70" s="1125"/>
      <c r="AN70" s="1116" t="s">
        <v>1022</v>
      </c>
      <c r="AO70" s="1117"/>
      <c r="AP70" s="1114" t="s">
        <v>1057</v>
      </c>
      <c r="AQ70" s="1115"/>
      <c r="AR70" s="1116" t="s">
        <v>1022</v>
      </c>
      <c r="AS70" s="1117"/>
      <c r="AT70" s="287" t="s">
        <v>1290</v>
      </c>
      <c r="AU70" s="336" t="s">
        <v>1021</v>
      </c>
      <c r="AV70" s="337" t="s">
        <v>1270</v>
      </c>
      <c r="AW70" s="338" t="s">
        <v>1271</v>
      </c>
      <c r="AX70" s="339" t="s">
        <v>1272</v>
      </c>
      <c r="AY70" s="402"/>
      <c r="AZ70" s="1106"/>
      <c r="BA70" s="1109"/>
      <c r="BB70" s="1112"/>
      <c r="BC70" s="1109"/>
      <c r="BD70" s="1089"/>
      <c r="BE70" s="1092"/>
      <c r="BF70" s="415"/>
      <c r="BG70" s="340"/>
      <c r="BH70" s="325">
        <v>0.60000000000000009</v>
      </c>
      <c r="BI70" s="341" t="str">
        <f>IF(ISERROR(IF(V68="R.INHERENTE
3","R. INHERENTE",(IF(BD68="R.RESIDUAL
3","R. RESIDUAL"," ")))),"",(IF(V68="R.INHERENTE
3","R. INHERENTE",(IF(BD68="R.RESIDUAL
3","R. RESIDUAL"," ")))))</f>
        <v xml:space="preserve"> </v>
      </c>
      <c r="BJ70" s="342" t="str">
        <f>IF(ISERROR(IF(V68="R.INHERENTE
8","R. INHERENTE",(IF(BD68="R.RESIDUAL
8","R. RESIDUAL"," ")))),"",(IF(V68="R.INHERENTE
8","R. INHERENTE",(IF(BD68="R.RESIDUAL
8","R. RESIDUAL"," ")))))</f>
        <v xml:space="preserve"> </v>
      </c>
      <c r="BK70" s="343" t="str">
        <f>IF(ISERROR(IF(V68="R.INHERENTE
13","R. INHERENTE",(IF(BD68="R.RESIDUAL
13","R. RESIDUAL"," ")))),"",(IF(V68="R.INHERENTE
13","R. INHERENTE",(IF(BD68="R.RESIDUAL
13","R. RESIDUAL"," ")))))</f>
        <v xml:space="preserve"> </v>
      </c>
      <c r="BL70" s="344" t="str">
        <f>IF(ISERROR(IF(V68="R.INHERENTE
18","R. INHERENTE",(IF(BD68="R.RESIDUAL
18","R. RESIDUAL"," ")))),"",(IF(V68="R.INHERENTE
18","R. INHERENTE",(IF(BD68="R.RESIDUAL
18","R. RESIDUAL"," ")))))</f>
        <v xml:space="preserve"> </v>
      </c>
      <c r="BM70" s="345" t="str">
        <f>IF(ISERROR(IF(V68="R.INHERENTE
23","R. INHERENTE",(IF(BD68="R.RESIDUAL
23","R. RESIDUAL"," ")))),"",(IF(V68="R.INHERENTE
23","R. INHERENTE",(IF(BD68="R.RESIDUAL
23","R. RESIDUAL"," ")))))</f>
        <v>R. INHERENTE</v>
      </c>
      <c r="BN70" s="415"/>
      <c r="BO70" s="1187"/>
      <c r="BP70" s="1099"/>
      <c r="BQ70" s="1099"/>
      <c r="BR70" s="1099"/>
      <c r="BS70" s="1099"/>
      <c r="BT70" s="1080"/>
      <c r="BU70" s="415"/>
      <c r="BV70" s="1190"/>
      <c r="BW70" s="1099"/>
      <c r="BX70" s="1207"/>
      <c r="BY70" s="415"/>
      <c r="BZ70" s="1068"/>
      <c r="CA70" s="1071"/>
      <c r="CB70" s="1074"/>
      <c r="CC70" s="1065"/>
      <c r="CD70" s="1065"/>
      <c r="CE70" s="1065"/>
      <c r="CF70" s="1065"/>
      <c r="CG70" s="1065"/>
      <c r="CH70" s="1065"/>
      <c r="CI70" s="1065"/>
      <c r="CJ70" s="1065"/>
      <c r="CK70" s="1065"/>
      <c r="CL70" s="1065"/>
      <c r="CM70" s="1065"/>
      <c r="CN70" s="1065"/>
      <c r="CO70" s="1065"/>
      <c r="CP70" s="1065"/>
      <c r="CQ70" s="1065"/>
      <c r="CR70" s="1065"/>
      <c r="CS70" s="1065"/>
      <c r="CT70" s="1042"/>
      <c r="CU70" s="415"/>
      <c r="CV70" s="1068"/>
      <c r="CW70" s="1071"/>
      <c r="CX70" s="1074"/>
      <c r="CY70" s="1056"/>
      <c r="CZ70" s="1060"/>
      <c r="DA70" s="1061"/>
      <c r="DB70" s="1060"/>
      <c r="DC70" s="1061"/>
      <c r="DD70" s="1056"/>
      <c r="DE70" s="1056"/>
      <c r="DF70" s="1056"/>
      <c r="DG70" s="1056"/>
      <c r="DH70" s="1056"/>
      <c r="DI70" s="1056"/>
      <c r="DJ70" s="1056"/>
      <c r="DK70" s="1056"/>
      <c r="DL70" s="1056"/>
      <c r="DM70" s="1056"/>
      <c r="DN70" s="1056"/>
      <c r="DO70" s="1056"/>
      <c r="DP70" s="1056"/>
      <c r="DQ70" s="1056"/>
      <c r="DR70" s="1056"/>
      <c r="DS70" s="1056"/>
      <c r="DT70" s="1042"/>
      <c r="DU70" s="415"/>
      <c r="DV70" s="1045"/>
      <c r="DW70" s="1048"/>
      <c r="DX70" s="1048"/>
      <c r="DY70" s="1051"/>
    </row>
    <row r="71" spans="2:129" s="391" customFormat="1" ht="48" customHeight="1">
      <c r="B71" s="1199"/>
      <c r="C71" s="1166"/>
      <c r="D71" s="1169"/>
      <c r="E71" s="1172"/>
      <c r="F71" s="1169"/>
      <c r="G71" s="1175"/>
      <c r="H71" s="1145"/>
      <c r="I71" s="330"/>
      <c r="J71" s="331" t="s">
        <v>1088</v>
      </c>
      <c r="K71" s="332" t="s">
        <v>1291</v>
      </c>
      <c r="L71" s="333" t="s">
        <v>1049</v>
      </c>
      <c r="M71" s="1148"/>
      <c r="N71" s="1151"/>
      <c r="O71" s="1154"/>
      <c r="P71" s="415"/>
      <c r="Q71" s="1157"/>
      <c r="R71" s="1160"/>
      <c r="S71" s="1128"/>
      <c r="T71" s="1131"/>
      <c r="U71" s="1134"/>
      <c r="V71" s="1137"/>
      <c r="W71" s="297"/>
      <c r="X71" s="347"/>
      <c r="Y71" s="335"/>
      <c r="Z71" s="1140"/>
      <c r="AA71" s="1053"/>
      <c r="AB71" s="1054"/>
      <c r="AC71" s="1053"/>
      <c r="AD71" s="1054"/>
      <c r="AE71" s="1053"/>
      <c r="AF71" s="1054"/>
      <c r="AG71" s="1053"/>
      <c r="AH71" s="1054"/>
      <c r="AI71" s="1053"/>
      <c r="AJ71" s="1054"/>
      <c r="AK71" s="413">
        <f>AA71+AC71+AE71+AG71+AI71</f>
        <v>0</v>
      </c>
      <c r="AL71" s="414"/>
      <c r="AM71" s="1125"/>
      <c r="AN71" s="1116"/>
      <c r="AO71" s="1117"/>
      <c r="AP71" s="1114"/>
      <c r="AQ71" s="1115"/>
      <c r="AR71" s="1116"/>
      <c r="AS71" s="1117"/>
      <c r="AT71" s="348"/>
      <c r="AU71" s="349"/>
      <c r="AV71" s="350"/>
      <c r="AW71" s="351"/>
      <c r="AX71" s="352"/>
      <c r="AY71" s="402"/>
      <c r="AZ71" s="1106"/>
      <c r="BA71" s="1109"/>
      <c r="BB71" s="1112"/>
      <c r="BC71" s="1109"/>
      <c r="BD71" s="1089"/>
      <c r="BE71" s="1092"/>
      <c r="BF71" s="415"/>
      <c r="BG71" s="340"/>
      <c r="BH71" s="325">
        <v>0.4</v>
      </c>
      <c r="BI71" s="341" t="str">
        <f>IF(ISERROR(IF(V68="R.INHERENTE
2","R. INHERENTE",(IF(BD68="R.RESIDUAL
2","R. RESIDUAL"," ")))),"",(IF(V68="R.INHERENTE
2","R. INHERENTE",(IF(BD68="R.RESIDUAL
2","R. RESIDUAL"," ")))))</f>
        <v xml:space="preserve"> </v>
      </c>
      <c r="BJ71" s="342" t="str">
        <f>IF(ISERROR(IF(V68="R.INHERENTE
7","R. INHERENTE",(IF(BD68="R.RESIDUAL
7","R. RESIDUAL"," ")))),"",(IF(V68="R.INHERENTE
7","R. INHERENTE",(IF(BD68="R.RESIDUAL
7","R. RESIDUAL"," ")))))</f>
        <v xml:space="preserve"> </v>
      </c>
      <c r="BK71" s="353" t="str">
        <f>IF(ISERROR(IF(V68="R.INHERENTE
12","R. INHERENTE",(IF(BD68="R.RESIDUAL
12","R. RESIDUAL"," ")))),"",(IF(V68="R.INHERENTE
12","R. INHERENTE",(IF(BD68="R.RESIDUAL
12","R. RESIDUAL"," ")))))</f>
        <v xml:space="preserve"> </v>
      </c>
      <c r="BL71" s="343" t="str">
        <f>IF(ISERROR(IF(V68="R.INHERENTE
17","R. INHERENTE",(IF(BD68="R.RESIDUAL
17","R. RESIDUAL"," ")))),"",(IF(V68="R.INHERENTE
17","R. INHERENTE",(IF(BD68="R.RESIDUAL
17","R. RESIDUAL"," ")))))</f>
        <v xml:space="preserve"> </v>
      </c>
      <c r="BM71" s="345" t="str">
        <f>IF(ISERROR(IF(V68="R.INHERENTE
22","R. INHERENTE",(IF(BD68="R.RESIDUAL
22","R. RESIDUAL"," ")))),"",(IF(V68="R.INHERENTE
22","R. INHERENTE",(IF(BD68="R.RESIDUAL
22","R. RESIDUAL"," ")))))</f>
        <v xml:space="preserve"> </v>
      </c>
      <c r="BN71" s="415"/>
      <c r="BO71" s="1187"/>
      <c r="BP71" s="1099"/>
      <c r="BQ71" s="1099"/>
      <c r="BR71" s="1099"/>
      <c r="BS71" s="1099"/>
      <c r="BT71" s="1080"/>
      <c r="BU71" s="415"/>
      <c r="BV71" s="1190"/>
      <c r="BW71" s="1099"/>
      <c r="BX71" s="1207"/>
      <c r="BY71" s="415"/>
      <c r="BZ71" s="1068"/>
      <c r="CA71" s="1071"/>
      <c r="CB71" s="1074"/>
      <c r="CC71" s="1065"/>
      <c r="CD71" s="1065"/>
      <c r="CE71" s="1065"/>
      <c r="CF71" s="1065"/>
      <c r="CG71" s="1065"/>
      <c r="CH71" s="1065"/>
      <c r="CI71" s="1065"/>
      <c r="CJ71" s="1065"/>
      <c r="CK71" s="1065"/>
      <c r="CL71" s="1065"/>
      <c r="CM71" s="1065"/>
      <c r="CN71" s="1065"/>
      <c r="CO71" s="1065"/>
      <c r="CP71" s="1065"/>
      <c r="CQ71" s="1065"/>
      <c r="CR71" s="1065"/>
      <c r="CS71" s="1065"/>
      <c r="CT71" s="1042"/>
      <c r="CU71" s="415"/>
      <c r="CV71" s="1068"/>
      <c r="CW71" s="1071"/>
      <c r="CX71" s="1074"/>
      <c r="CY71" s="1056"/>
      <c r="CZ71" s="1060"/>
      <c r="DA71" s="1061"/>
      <c r="DB71" s="1060"/>
      <c r="DC71" s="1061"/>
      <c r="DD71" s="1056"/>
      <c r="DE71" s="1056"/>
      <c r="DF71" s="1056"/>
      <c r="DG71" s="1056"/>
      <c r="DH71" s="1056"/>
      <c r="DI71" s="1056"/>
      <c r="DJ71" s="1056"/>
      <c r="DK71" s="1056"/>
      <c r="DL71" s="1056"/>
      <c r="DM71" s="1056"/>
      <c r="DN71" s="1056"/>
      <c r="DO71" s="1056"/>
      <c r="DP71" s="1056"/>
      <c r="DQ71" s="1056"/>
      <c r="DR71" s="1056"/>
      <c r="DS71" s="1056"/>
      <c r="DT71" s="1042"/>
      <c r="DU71" s="415"/>
      <c r="DV71" s="1045"/>
      <c r="DW71" s="1048"/>
      <c r="DX71" s="1048"/>
      <c r="DY71" s="1051"/>
    </row>
    <row r="72" spans="2:129" s="391" customFormat="1" ht="48" customHeight="1" thickBot="1">
      <c r="B72" s="1200"/>
      <c r="C72" s="1167"/>
      <c r="D72" s="1170"/>
      <c r="E72" s="1173"/>
      <c r="F72" s="1170"/>
      <c r="G72" s="1176"/>
      <c r="H72" s="1146"/>
      <c r="I72" s="376"/>
      <c r="J72" s="355" t="s">
        <v>1089</v>
      </c>
      <c r="K72" s="356" t="s">
        <v>1292</v>
      </c>
      <c r="L72" s="357" t="s">
        <v>1049</v>
      </c>
      <c r="M72" s="1149"/>
      <c r="N72" s="1152"/>
      <c r="O72" s="1155"/>
      <c r="P72" s="415"/>
      <c r="Q72" s="1158"/>
      <c r="R72" s="1161"/>
      <c r="S72" s="1129"/>
      <c r="T72" s="1132"/>
      <c r="U72" s="1135"/>
      <c r="V72" s="1138"/>
      <c r="W72" s="297"/>
      <c r="X72" s="358"/>
      <c r="Y72" s="359"/>
      <c r="Z72" s="1141"/>
      <c r="AA72" s="1142"/>
      <c r="AB72" s="1143"/>
      <c r="AC72" s="1142"/>
      <c r="AD72" s="1143"/>
      <c r="AE72" s="1142"/>
      <c r="AF72" s="1143"/>
      <c r="AG72" s="1142"/>
      <c r="AH72" s="1143"/>
      <c r="AI72" s="1142"/>
      <c r="AJ72" s="1143"/>
      <c r="AK72" s="416">
        <f>AA72+AC72+AE72+AG72+AI72</f>
        <v>0</v>
      </c>
      <c r="AL72" s="417"/>
      <c r="AM72" s="1126"/>
      <c r="AN72" s="1118"/>
      <c r="AO72" s="1119"/>
      <c r="AP72" s="1120"/>
      <c r="AQ72" s="1121"/>
      <c r="AR72" s="1118"/>
      <c r="AS72" s="1119"/>
      <c r="AT72" s="360"/>
      <c r="AU72" s="361"/>
      <c r="AV72" s="362"/>
      <c r="AW72" s="363"/>
      <c r="AX72" s="364"/>
      <c r="AY72" s="402">
        <f>+(IF(AND($AZ80&gt;0,$AZ80&lt;=0.2),0.2,(IF(AND($AZ80&gt;0.2,$AZ80&lt;=0.4),0.4,(IF(AND($AZ80&gt;0.4,$AZ80&lt;=0.6),0.6,(IF(AND($AZ80&gt;0.6,$AZ80&lt;=0.8),0.8,(IF($AZ80&gt;0.8,1,""))))))))))</f>
        <v>0.4</v>
      </c>
      <c r="AZ72" s="1107"/>
      <c r="BA72" s="1110"/>
      <c r="BB72" s="1113"/>
      <c r="BC72" s="1110"/>
      <c r="BD72" s="1090"/>
      <c r="BE72" s="1093"/>
      <c r="BF72" s="415"/>
      <c r="BG72" s="340"/>
      <c r="BH72" s="365">
        <v>0.2</v>
      </c>
      <c r="BI72" s="366" t="str">
        <f>IF(ISERROR(IF(V68="R.INHERENTE
1","R. INHERENTE",(IF(BD68="R.RESIDUAL
1","R. RESIDUAL"," ")))),"",(IF(V68="R.INHERENTE
1","R. INHERENTE",(IF(BD68="R.RESIDUAL
1","R. RESIDUAL"," ")))))</f>
        <v xml:space="preserve"> </v>
      </c>
      <c r="BJ72" s="367" t="str">
        <f>IF(ISERROR(IF(V68="R.INHERENTE
6","R. INHERENTE",(IF(BD68="R.RESIDUAL
6","R. RESIDUAL"," ")))),"",(IF(V68="R.INHERENTE
6","R. INHERENTE",(IF(BD68="R.RESIDUAL
6","R. RESIDUAL"," ")))))</f>
        <v xml:space="preserve"> </v>
      </c>
      <c r="BK72" s="368" t="str">
        <f>IF(ISERROR(IF(V68="R.INHERENTE
11","R. INHERENTE",(IF(BD68="R.RESIDUAL
11","R. RESIDUAL"," ")))),"",(IF(V68="R.INHERENTE
11","R. INHERENTE",(IF(BD68="R.RESIDUAL
11","R. RESIDUAL"," ")))))</f>
        <v xml:space="preserve"> </v>
      </c>
      <c r="BL72" s="369" t="str">
        <f>IF(ISERROR(IF(V68="R.INHERENTE
16","R. INHERENTE",(IF(BD68="R.RESIDUAL
16","R. RESIDUAL"," ")))),"",(IF(V68="R.INHERENTE
16","R. INHERENTE",(IF(BD68="R.RESIDUAL
16","R. RESIDUAL"," ")))))</f>
        <v xml:space="preserve"> </v>
      </c>
      <c r="BM72" s="370" t="str">
        <f>IF(ISERROR(IF(V68="R.INHERENTE
21","R. INHERENTE",(IF(BD68="R.RESIDUAL
21","R. RESIDUAL"," ")))),"",(IF(V68="R.INHERENTE
21","R. INHERENTE",(IF(BD68="R.RESIDUAL
21","R. RESIDUAL"," ")))))</f>
        <v>R. RESIDUAL</v>
      </c>
      <c r="BN72" s="415"/>
      <c r="BO72" s="1188"/>
      <c r="BP72" s="1100"/>
      <c r="BQ72" s="1100"/>
      <c r="BR72" s="1100"/>
      <c r="BS72" s="1100"/>
      <c r="BT72" s="1081"/>
      <c r="BU72" s="415"/>
      <c r="BV72" s="1191"/>
      <c r="BW72" s="1100"/>
      <c r="BX72" s="1208"/>
      <c r="BY72" s="415"/>
      <c r="BZ72" s="1069"/>
      <c r="CA72" s="1072"/>
      <c r="CB72" s="1075"/>
      <c r="CC72" s="1066"/>
      <c r="CD72" s="1066"/>
      <c r="CE72" s="1066"/>
      <c r="CF72" s="1066"/>
      <c r="CG72" s="1066"/>
      <c r="CH72" s="1066"/>
      <c r="CI72" s="1066"/>
      <c r="CJ72" s="1066"/>
      <c r="CK72" s="1066"/>
      <c r="CL72" s="1066"/>
      <c r="CM72" s="1066"/>
      <c r="CN72" s="1066"/>
      <c r="CO72" s="1066"/>
      <c r="CP72" s="1066"/>
      <c r="CQ72" s="1066"/>
      <c r="CR72" s="1066"/>
      <c r="CS72" s="1066"/>
      <c r="CT72" s="1043"/>
      <c r="CU72" s="415"/>
      <c r="CV72" s="1069"/>
      <c r="CW72" s="1072"/>
      <c r="CX72" s="1075"/>
      <c r="CY72" s="1057"/>
      <c r="CZ72" s="1062"/>
      <c r="DA72" s="1063"/>
      <c r="DB72" s="1062"/>
      <c r="DC72" s="1063"/>
      <c r="DD72" s="1057"/>
      <c r="DE72" s="1057"/>
      <c r="DF72" s="1057"/>
      <c r="DG72" s="1057"/>
      <c r="DH72" s="1057"/>
      <c r="DI72" s="1057"/>
      <c r="DJ72" s="1057"/>
      <c r="DK72" s="1057"/>
      <c r="DL72" s="1057"/>
      <c r="DM72" s="1057"/>
      <c r="DN72" s="1057"/>
      <c r="DO72" s="1057"/>
      <c r="DP72" s="1057"/>
      <c r="DQ72" s="1057"/>
      <c r="DR72" s="1057"/>
      <c r="DS72" s="1057"/>
      <c r="DT72" s="1043"/>
      <c r="DU72" s="415"/>
      <c r="DV72" s="1046"/>
      <c r="DW72" s="1049"/>
      <c r="DX72" s="1049"/>
      <c r="DY72" s="1052"/>
    </row>
    <row r="73" spans="2:129" ht="12.75" customHeight="1" thickBot="1">
      <c r="W73" s="297"/>
      <c r="AY73" s="402"/>
      <c r="BI73" s="419">
        <v>0.2</v>
      </c>
      <c r="BJ73" s="420">
        <v>0.4</v>
      </c>
      <c r="BK73" s="420">
        <v>0.60000000000000009</v>
      </c>
      <c r="BL73" s="420">
        <v>0.8</v>
      </c>
      <c r="BM73" s="420">
        <v>1</v>
      </c>
    </row>
    <row r="74" spans="2:129" s="391" customFormat="1" ht="48" customHeight="1">
      <c r="B74" s="1198" t="s">
        <v>1236</v>
      </c>
      <c r="C74" s="1165">
        <v>10</v>
      </c>
      <c r="D74" s="1168" t="s">
        <v>1293</v>
      </c>
      <c r="E74" s="1171" t="s">
        <v>1294</v>
      </c>
      <c r="F74" s="1168" t="s">
        <v>1043</v>
      </c>
      <c r="G74" s="1174" t="s">
        <v>1044</v>
      </c>
      <c r="H74" s="1144" t="s">
        <v>1295</v>
      </c>
      <c r="I74" s="389" t="s">
        <v>1296</v>
      </c>
      <c r="J74" s="315" t="s">
        <v>1047</v>
      </c>
      <c r="K74" s="316" t="s">
        <v>1297</v>
      </c>
      <c r="L74" s="317" t="s">
        <v>1049</v>
      </c>
      <c r="M74" s="1147" t="str">
        <f>IF(G74="","",(CONCATENATE("Posibilidad de afectación ",G74," ",H74," ",I74," ",I75," ",I76," ",I77," ",I78)))</f>
        <v xml:space="preserve">Posibilidad de afectación económica y reputacional por certificar el pago al proveedor en beneficio propio o del tercero, debido a la inoportunidad y veracidad en la supervisión del contrato de alimentación en las unidades que presta el servicio de hospitalización.    </v>
      </c>
      <c r="N74" s="1150" t="s">
        <v>1050</v>
      </c>
      <c r="O74" s="1153" t="s">
        <v>1126</v>
      </c>
      <c r="P74" s="415"/>
      <c r="Q74" s="1156" t="s">
        <v>1096</v>
      </c>
      <c r="R74" s="1159">
        <f>IF(ISERROR(VLOOKUP($Q74,[3]Listas!$F$21:$G$25,2,FALSE)),"",(VLOOKUP($Q74,[3]Listas!$F$21:$G$25,2,FALSE)))</f>
        <v>1</v>
      </c>
      <c r="S74" s="1127" t="str">
        <f>IF(ISERROR(VLOOKUP($R74,[3]Listas!$F$4:$G$8,2,FALSE)),"",(VLOOKUP($R74,[3]Listas!$F$4:$G$8,2,FALSE)))</f>
        <v>MUY ALTA 
Se espera que el evento ocurra en la mayoría de las circunstancias.</v>
      </c>
      <c r="T74" s="1130" t="s">
        <v>1053</v>
      </c>
      <c r="U74" s="1133">
        <f>IF(ISERROR(VLOOKUP($T74,[3]Listas!$F$30:$G$37,2,FALSE)),"",(VLOOKUP($T74,[3]Listas!$F$30:$G$37,2,FALSE)))</f>
        <v>1</v>
      </c>
      <c r="V74" s="1136" t="str">
        <f>IF(R74="","",(CONCATENATE("R.INHERENTE
",(IF(AND($R74=0.2,$U74=0.2),1,(IF(AND($R74=0.2,$U74=0.4),6,(IF(AND($R74=0.2,$U74=0.6),11,(IF(AND($R74=0.2,$U74=0.8),16,(IF(AND($R74=0.2,$U74=1),21,(IF(AND($R74=0.4,$U74=0.2),2,(IF(AND($R74=0.4,$U74=0.4),7,(IF(AND($R74=0.4,$U74=0.6),12,(IF(AND($R74=0.4,$U74=0.8),17,(IF(AND($R74=0.4,$U74=1),22,(IF(AND($R74=0.6,$U74=0.2),3,(IF(AND($R74=0.6,$U74=0.4),8,(IF(AND($R74=0.6,$U74=0.6),13,(IF(AND($R74=0.6,$U74=0.8),18,(IF(AND($R74=0.6,$U74=1),23,(IF(AND($R74=0.8,$U74=0.2),4,(IF(AND($R74=0.8,$U74=0.4),9,(IF(AND($R74=0.8,$U74=0.6),14,(IF(AND($R74=0.8,$U74=0.8),19,(IF(AND($R74=0.8,$U74=1),24,(IF(AND($R74=1,$U74=0.2),5,(IF(AND($R74=1,$U74=0.4),10,(IF(AND($R74=1,$U74=0.6),15,(IF(AND($R74=1,$U74=0.8),20,(IF(AND($R74=1,$U74=1),25,"")))))))))))))))))))))))))))))))))))))))))))))))))))))</f>
        <v>R.INHERENTE
25</v>
      </c>
      <c r="W74" s="297"/>
      <c r="X74" s="318" t="s">
        <v>1298</v>
      </c>
      <c r="Y74" s="319" t="s">
        <v>1055</v>
      </c>
      <c r="Z74" s="1139" t="s">
        <v>1056</v>
      </c>
      <c r="AA74" s="1122"/>
      <c r="AB74" s="1123"/>
      <c r="AC74" s="1122">
        <v>15</v>
      </c>
      <c r="AD74" s="1123"/>
      <c r="AE74" s="1122"/>
      <c r="AF74" s="1123"/>
      <c r="AG74" s="1122"/>
      <c r="AH74" s="1123"/>
      <c r="AI74" s="1122">
        <v>15</v>
      </c>
      <c r="AJ74" s="1123"/>
      <c r="AK74" s="411">
        <f>AA74+AC74+AE74+AG74+AI74</f>
        <v>30</v>
      </c>
      <c r="AL74" s="412">
        <v>0.7</v>
      </c>
      <c r="AM74" s="1124">
        <f>U74</f>
        <v>1</v>
      </c>
      <c r="AN74" s="1103" t="s">
        <v>1022</v>
      </c>
      <c r="AO74" s="1104"/>
      <c r="AP74" s="1101" t="s">
        <v>1057</v>
      </c>
      <c r="AQ74" s="1102"/>
      <c r="AR74" s="1103" t="s">
        <v>1022</v>
      </c>
      <c r="AS74" s="1104"/>
      <c r="AT74" s="320" t="s">
        <v>1299</v>
      </c>
      <c r="AU74" s="321" t="s">
        <v>172</v>
      </c>
      <c r="AV74" s="322" t="s">
        <v>1300</v>
      </c>
      <c r="AW74" s="323" t="s">
        <v>1301</v>
      </c>
      <c r="AX74" s="324" t="s">
        <v>1302</v>
      </c>
      <c r="AY74" s="402"/>
      <c r="AZ74" s="1105">
        <f>+MIN(AL74:AL78)</f>
        <v>0.42</v>
      </c>
      <c r="BA74" s="1108" t="str">
        <f>+(IF($AY66=0.2,"MUY BAJA",(IF($AY66=0.4,"BAJA",(IF($AY66=0.6,"MEDIA",(IF($AY66=0.8,"ALTA",(IF($AY66=1,"MUY ALTA",""))))))))))</f>
        <v>MEDIA</v>
      </c>
      <c r="BB74" s="1111">
        <f>+MIN(AM74:AM78)</f>
        <v>1</v>
      </c>
      <c r="BC74" s="1108" t="str">
        <f>+(IF($BF74=0.2,"MUY BAJA",(IF($BF74=0.4,"BAJA",(IF($BF74=0.6,"MEDIA",(IF($BF74=0.8,"ALTA",(IF($BF74=1,"MUY ALTA",""))))))))))</f>
        <v>MUY ALTA</v>
      </c>
      <c r="BD74" s="1088" t="str">
        <f>IF($AY66="","",(CONCATENATE("R.RESIDUAL
",(IF(AND($AY66=0.2,$BF74=0.2),1,(IF(AND($AY66=0.2,$BF74=0.4),6,(IF(AND($AY66=0.2,$BF74=0.6),11,(IF(AND($AY66=0.2,$BF74=0.8),16,(IF(AND($AY66=0.2,$BF74=1),21,(IF(AND($AY66=0.4,$BF74=0.2),2,(IF(AND($AY66=0.4,$BF74=0.4),7,(IF(AND($AY66=0.4,$BF74=0.6),12,(IF(AND($AY66=0.4,$BF74=0.8),17,(IF(AND($AY66=0.4,$BF74=1),22,(IF(AND($AY66=0.6,$BF74=0.2),3,(IF(AND($AY66=0.6,$BF74=0.4),8,(IF(AND($AY66=0.6,$BF74=0.6),13,(IF(AND($AY66=0.6,$BF74=0.8),18,(IF(AND($AY66=0.6,$BF74=1),23,(IF(AND($AY66=0.8,$BF74=0.2),4,(IF(AND($AY66=0.8,$BF74=0.4),9,(IF(AND($AY66=0.8,$BF74=0.6),14,(IF(AND($AY66=0.8,$BF74=0.8),19,(IF(AND($AY66=0.8,$BF74=1),24,(IF(AND($AY66=1,$BF74=0.2),5,(IF(AND($AY66=1,$BF74=0.4),10,(IF(AND($AY66=1,$BF74=0.6),15,(IF(AND($AY66=1,$BF74=0.8),20,(IF(AND($AY66=1,$BF74=1),25,"")))))))))))))))))))))))))))))))))))))))))))))))))))))</f>
        <v>R.RESIDUAL
23</v>
      </c>
      <c r="BE74" s="1091" t="s">
        <v>1063</v>
      </c>
      <c r="BF74" s="402">
        <f>+(IF(AND($BB74&gt;0,$BB74&lt;=0.2),0.2,(IF(AND($BB74&gt;0.2,$BB74&lt;=0.4),0.4,(IF(AND($BB74&gt;0.4,$BB74&lt;=0.6),0.6,(IF(AND($BB74&gt;0.6,$BB74&lt;=0.8),0.8,(IF($BB74&gt;0.8,1,""))))))))))</f>
        <v>1</v>
      </c>
      <c r="BG74" s="298">
        <f>+VLOOKUP($BD74,[3]Listas!$G$114:$H$138,2,FALSE)</f>
        <v>23</v>
      </c>
      <c r="BH74" s="325">
        <v>1</v>
      </c>
      <c r="BI74" s="326" t="str">
        <f>IF(ISERROR(IF(V74="R.INHERENTE
5","R. INHERENTE",(IF(BD74="R.RESIDUAL
5","R. RESIDUAL"," ")))),"",(IF(V74="R.INHERENTE
5","R. INHERENTE",(IF(BD74="R.RESIDUAL
5","R. RESIDUAL"," ")))))</f>
        <v xml:space="preserve"> </v>
      </c>
      <c r="BJ74" s="327" t="str">
        <f>IF(ISERROR(IF(V74="R.INHERENTE
10","R. INHERENTE",(IF(BD74="R.RESIDUAL
10","R. RESIDUAL"," ")))),"",(IF(V74="R.INHERENTE
10","R. INHERENTE",(IF(BD74="R.RESIDUAL
10","R. RESIDUAL"," ")))))</f>
        <v xml:space="preserve"> </v>
      </c>
      <c r="BK74" s="328" t="str">
        <f>IF(ISERROR(IF(V74="R.INHERENTE
15","R. INHERENTE",(IF(BD74="R.RESIDUAL
15","R. RESIDUAL"," ")))),"",(IF(V74="R.INHERENTE
15","R. INHERENTE",(IF(BD74="R.RESIDUAL
15","R. RESIDUAL"," ")))))</f>
        <v xml:space="preserve"> </v>
      </c>
      <c r="BL74" s="328" t="str">
        <f>IF(ISERROR(IF(V74="R.INHERENTE
20","R. INHERENTE",(IF(BD74="R.RESIDUAL
20","R. RESIDUAL"," ")))),"",(IF(V74="R.INHERENTE
20","R. INHERENTE",(IF(BD74="R.RESIDUAL
20","R. RESIDUAL"," ")))))</f>
        <v xml:space="preserve"> </v>
      </c>
      <c r="BM74" s="329" t="str">
        <f>IF(ISERROR(IF(V74="R.INHERENTE
25","R. INHERENTE",(IF(BD74="R.RESIDUAL
25","R. RESIDUAL"," ")))),"",(IF(V74="R.INHERENTE
25","R. INHERENTE",(IF(BD74="R.RESIDUAL
25","R. RESIDUAL"," ")))))</f>
        <v>R. INHERENTE</v>
      </c>
      <c r="BN74" s="415"/>
      <c r="BO74" s="1186" t="s">
        <v>1303</v>
      </c>
      <c r="BP74" s="1177" t="s">
        <v>1304</v>
      </c>
      <c r="BQ74" s="1098" t="s">
        <v>1305</v>
      </c>
      <c r="BR74" s="1098">
        <v>45292</v>
      </c>
      <c r="BS74" s="1177" t="s">
        <v>1306</v>
      </c>
      <c r="BT74" s="1079" t="s">
        <v>1067</v>
      </c>
      <c r="BU74" s="415"/>
      <c r="BV74" s="1189" t="s">
        <v>1307</v>
      </c>
      <c r="BW74" s="1195" t="s">
        <v>1308</v>
      </c>
      <c r="BX74" s="1178" t="s">
        <v>1309</v>
      </c>
      <c r="BY74" s="415"/>
      <c r="BZ74" s="1067" t="s">
        <v>1070</v>
      </c>
      <c r="CA74" s="1070" t="s">
        <v>1071</v>
      </c>
      <c r="CB74" s="1073" t="s">
        <v>1072</v>
      </c>
      <c r="CC74" s="1064"/>
      <c r="CD74" s="1064" t="s">
        <v>1022</v>
      </c>
      <c r="CE74" s="1064" t="s">
        <v>1022</v>
      </c>
      <c r="CF74" s="1064" t="s">
        <v>1022</v>
      </c>
      <c r="CG74" s="1064"/>
      <c r="CH74" s="1064" t="s">
        <v>1022</v>
      </c>
      <c r="CI74" s="1064" t="s">
        <v>1022</v>
      </c>
      <c r="CJ74" s="1064" t="s">
        <v>1022</v>
      </c>
      <c r="CK74" s="1064"/>
      <c r="CL74" s="1064" t="s">
        <v>1023</v>
      </c>
      <c r="CM74" s="1064" t="s">
        <v>1023</v>
      </c>
      <c r="CN74" s="1064" t="s">
        <v>1023</v>
      </c>
      <c r="CO74" s="1064"/>
      <c r="CP74" s="1064" t="s">
        <v>1022</v>
      </c>
      <c r="CQ74" s="1064" t="s">
        <v>1022</v>
      </c>
      <c r="CR74" s="1064" t="s">
        <v>1022</v>
      </c>
      <c r="CS74" s="1064"/>
      <c r="CT74" s="1041" t="s">
        <v>1073</v>
      </c>
      <c r="CU74" s="415"/>
      <c r="CV74" s="1067" t="s">
        <v>1070</v>
      </c>
      <c r="CW74" s="1070" t="s">
        <v>1071</v>
      </c>
      <c r="CX74" s="1073" t="s">
        <v>1072</v>
      </c>
      <c r="CY74" s="1055"/>
      <c r="CZ74" s="1058" t="s">
        <v>1023</v>
      </c>
      <c r="DA74" s="1059"/>
      <c r="DB74" s="1058"/>
      <c r="DC74" s="1059"/>
      <c r="DD74" s="1055" t="s">
        <v>1022</v>
      </c>
      <c r="DE74" s="1055" t="s">
        <v>1022</v>
      </c>
      <c r="DF74" s="1055" t="s">
        <v>1022</v>
      </c>
      <c r="DG74" s="1055"/>
      <c r="DH74" s="1055" t="s">
        <v>1022</v>
      </c>
      <c r="DI74" s="1055" t="s">
        <v>1022</v>
      </c>
      <c r="DJ74" s="1055" t="s">
        <v>1022</v>
      </c>
      <c r="DK74" s="1055"/>
      <c r="DL74" s="1055" t="s">
        <v>1023</v>
      </c>
      <c r="DM74" s="1055" t="s">
        <v>1023</v>
      </c>
      <c r="DN74" s="1055" t="s">
        <v>1023</v>
      </c>
      <c r="DO74" s="1055"/>
      <c r="DP74" s="1055" t="s">
        <v>1022</v>
      </c>
      <c r="DQ74" s="1055" t="s">
        <v>1022</v>
      </c>
      <c r="DR74" s="1055" t="s">
        <v>1022</v>
      </c>
      <c r="DS74" s="1055"/>
      <c r="DT74" s="1041" t="s">
        <v>1074</v>
      </c>
      <c r="DU74" s="415"/>
      <c r="DV74" s="1044"/>
      <c r="DW74" s="1047"/>
      <c r="DX74" s="1047"/>
      <c r="DY74" s="1050"/>
    </row>
    <row r="75" spans="2:129" s="391" customFormat="1" ht="48" customHeight="1">
      <c r="B75" s="1199"/>
      <c r="C75" s="1166"/>
      <c r="D75" s="1169"/>
      <c r="E75" s="1172"/>
      <c r="F75" s="1169"/>
      <c r="G75" s="1175"/>
      <c r="H75" s="1145"/>
      <c r="I75" s="386"/>
      <c r="J75" s="331" t="s">
        <v>1076</v>
      </c>
      <c r="K75" s="332" t="s">
        <v>1310</v>
      </c>
      <c r="L75" s="333" t="s">
        <v>1049</v>
      </c>
      <c r="M75" s="1148"/>
      <c r="N75" s="1151"/>
      <c r="O75" s="1154"/>
      <c r="P75" s="415"/>
      <c r="Q75" s="1157"/>
      <c r="R75" s="1160"/>
      <c r="S75" s="1128"/>
      <c r="T75" s="1131"/>
      <c r="U75" s="1134"/>
      <c r="V75" s="1137"/>
      <c r="W75" s="297"/>
      <c r="X75" s="334" t="s">
        <v>1311</v>
      </c>
      <c r="Y75" s="335" t="s">
        <v>1055</v>
      </c>
      <c r="Z75" s="1140"/>
      <c r="AA75" s="1053">
        <v>25</v>
      </c>
      <c r="AB75" s="1054"/>
      <c r="AC75" s="1053"/>
      <c r="AD75" s="1054"/>
      <c r="AE75" s="1053"/>
      <c r="AF75" s="1054"/>
      <c r="AG75" s="1053"/>
      <c r="AH75" s="1054"/>
      <c r="AI75" s="1053">
        <v>15</v>
      </c>
      <c r="AJ75" s="1054"/>
      <c r="AK75" s="413">
        <f>AA75+AC75+AE75+AG75+AI75</f>
        <v>40</v>
      </c>
      <c r="AL75" s="414">
        <v>0.42</v>
      </c>
      <c r="AM75" s="1125"/>
      <c r="AN75" s="1116" t="s">
        <v>1022</v>
      </c>
      <c r="AO75" s="1117"/>
      <c r="AP75" s="1114" t="s">
        <v>1057</v>
      </c>
      <c r="AQ75" s="1115"/>
      <c r="AR75" s="1116" t="s">
        <v>1022</v>
      </c>
      <c r="AS75" s="1117"/>
      <c r="AT75" s="287" t="s">
        <v>1312</v>
      </c>
      <c r="AU75" s="336" t="s">
        <v>172</v>
      </c>
      <c r="AV75" s="337" t="s">
        <v>1313</v>
      </c>
      <c r="AW75" s="338" t="s">
        <v>1314</v>
      </c>
      <c r="AX75" s="339" t="s">
        <v>1302</v>
      </c>
      <c r="AY75" s="402"/>
      <c r="AZ75" s="1106"/>
      <c r="BA75" s="1109"/>
      <c r="BB75" s="1112"/>
      <c r="BC75" s="1109"/>
      <c r="BD75" s="1089"/>
      <c r="BE75" s="1092"/>
      <c r="BF75" s="415"/>
      <c r="BG75" s="340"/>
      <c r="BH75" s="325">
        <v>0.8</v>
      </c>
      <c r="BI75" s="341" t="str">
        <f>IF(ISERROR(IF(V74="R.INHERENTE
4","R. INHERENTE",(IF(BD74="R.RESIDUAL
4","R. RESIDUAL"," ")))),"",(IF(V74="R.INHERENTE
4","R. INHERENTE",(IF(BD74="R.RESIDUAL
4","R. RESIDUAL"," ")))))</f>
        <v xml:space="preserve"> </v>
      </c>
      <c r="BJ75" s="342" t="str">
        <f>IF(ISERROR(IF(V74="R.INHERENTE
9","R. INHERENTE",(IF(BD74="R.RESIDUAL
9","R. RESIDUAL"," ")))),"",(IF(V74="R.INHERENTE
9","R. INHERENTE",(IF(BD74="R.RESIDUAL
9","R. RESIDUAL"," ")))))</f>
        <v xml:space="preserve"> </v>
      </c>
      <c r="BK75" s="343" t="str">
        <f>IF(ISERROR(IF(V74="R.INHERENTE
14","R. INHERENTE",(IF(BD74="R.RESIDUAL
14","R. RESIDUAL"," ")))),"",(IF(V74="R.INHERENTE
14","R. INHERENTE",(IF(BD74="R.RESIDUAL
14","R. RESIDUAL"," ")))))</f>
        <v xml:space="preserve"> </v>
      </c>
      <c r="BL75" s="344" t="str">
        <f>IF(ISERROR(IF(V74="R.INHERENTE
19","R. INHERENTE",(IF(BD74="R.RESIDUAL
19","R. RESIDUAL"," ")))),"",(IF(V74="R.INHERENTE
19","R. INHERENTE",(IF(BD74="R.RESIDUAL
19","R. RESIDUAL"," ")))))</f>
        <v xml:space="preserve"> </v>
      </c>
      <c r="BM75" s="345" t="str">
        <f>IF(ISERROR(IF(V74="R.INHERENTE
24","R. INHERENTE",(IF(BD74="R.RESIDUAL
24","R. RESIDUAL"," ")))),"",(IF(V74="R.INHERENTE
24","R. INHERENTE",(IF(BD74="R.RESIDUAL
24","R. RESIDUAL"," ")))))</f>
        <v xml:space="preserve"> </v>
      </c>
      <c r="BN75" s="415"/>
      <c r="BO75" s="1187"/>
      <c r="BP75" s="1099"/>
      <c r="BQ75" s="1099"/>
      <c r="BR75" s="1099"/>
      <c r="BS75" s="1099"/>
      <c r="BT75" s="1080"/>
      <c r="BU75" s="415"/>
      <c r="BV75" s="1190"/>
      <c r="BW75" s="1196"/>
      <c r="BX75" s="1179"/>
      <c r="BY75" s="415"/>
      <c r="BZ75" s="1068"/>
      <c r="CA75" s="1071"/>
      <c r="CB75" s="1074"/>
      <c r="CC75" s="1065"/>
      <c r="CD75" s="1065"/>
      <c r="CE75" s="1065"/>
      <c r="CF75" s="1065"/>
      <c r="CG75" s="1065"/>
      <c r="CH75" s="1065"/>
      <c r="CI75" s="1065"/>
      <c r="CJ75" s="1065"/>
      <c r="CK75" s="1065"/>
      <c r="CL75" s="1065"/>
      <c r="CM75" s="1065"/>
      <c r="CN75" s="1065"/>
      <c r="CO75" s="1065"/>
      <c r="CP75" s="1065"/>
      <c r="CQ75" s="1065"/>
      <c r="CR75" s="1065"/>
      <c r="CS75" s="1065"/>
      <c r="CT75" s="1042"/>
      <c r="CU75" s="415"/>
      <c r="CV75" s="1068"/>
      <c r="CW75" s="1071"/>
      <c r="CX75" s="1074"/>
      <c r="CY75" s="1056"/>
      <c r="CZ75" s="1060"/>
      <c r="DA75" s="1061"/>
      <c r="DB75" s="1060"/>
      <c r="DC75" s="1061"/>
      <c r="DD75" s="1056"/>
      <c r="DE75" s="1056"/>
      <c r="DF75" s="1056"/>
      <c r="DG75" s="1056"/>
      <c r="DH75" s="1056"/>
      <c r="DI75" s="1056"/>
      <c r="DJ75" s="1056"/>
      <c r="DK75" s="1056"/>
      <c r="DL75" s="1056"/>
      <c r="DM75" s="1056"/>
      <c r="DN75" s="1056"/>
      <c r="DO75" s="1056"/>
      <c r="DP75" s="1056"/>
      <c r="DQ75" s="1056"/>
      <c r="DR75" s="1056"/>
      <c r="DS75" s="1056"/>
      <c r="DT75" s="1042"/>
      <c r="DU75" s="415"/>
      <c r="DV75" s="1045"/>
      <c r="DW75" s="1048"/>
      <c r="DX75" s="1048"/>
      <c r="DY75" s="1051"/>
    </row>
    <row r="76" spans="2:129" s="391" customFormat="1" ht="48" customHeight="1">
      <c r="B76" s="1199"/>
      <c r="C76" s="1166"/>
      <c r="D76" s="1169"/>
      <c r="E76" s="1172"/>
      <c r="F76" s="1169"/>
      <c r="G76" s="1175"/>
      <c r="H76" s="1145"/>
      <c r="I76" s="346"/>
      <c r="J76" s="331" t="s">
        <v>1082</v>
      </c>
      <c r="K76" s="332" t="s">
        <v>1315</v>
      </c>
      <c r="L76" s="333" t="s">
        <v>1049</v>
      </c>
      <c r="M76" s="1148"/>
      <c r="N76" s="1151"/>
      <c r="O76" s="1154"/>
      <c r="P76" s="415"/>
      <c r="Q76" s="1157"/>
      <c r="R76" s="1160"/>
      <c r="S76" s="1128"/>
      <c r="T76" s="1131"/>
      <c r="U76" s="1134"/>
      <c r="V76" s="1137"/>
      <c r="W76" s="297"/>
      <c r="X76" s="381"/>
      <c r="Y76" s="335"/>
      <c r="Z76" s="1140"/>
      <c r="AA76" s="1053"/>
      <c r="AB76" s="1054"/>
      <c r="AC76" s="1053"/>
      <c r="AD76" s="1054"/>
      <c r="AE76" s="1053"/>
      <c r="AF76" s="1054"/>
      <c r="AG76" s="1053"/>
      <c r="AH76" s="1054"/>
      <c r="AI76" s="1053"/>
      <c r="AJ76" s="1054"/>
      <c r="AK76" s="413">
        <f>AA76+AC76+AE76+AG76+AI76</f>
        <v>0</v>
      </c>
      <c r="AL76" s="414"/>
      <c r="AM76" s="1125"/>
      <c r="AN76" s="1116"/>
      <c r="AO76" s="1117"/>
      <c r="AP76" s="1114"/>
      <c r="AQ76" s="1115"/>
      <c r="AR76" s="1116"/>
      <c r="AS76" s="1117"/>
      <c r="AT76" s="287"/>
      <c r="AU76" s="336"/>
      <c r="AV76" s="337"/>
      <c r="AW76" s="338"/>
      <c r="AX76" s="339"/>
      <c r="AY76" s="402"/>
      <c r="AZ76" s="1106"/>
      <c r="BA76" s="1109"/>
      <c r="BB76" s="1112"/>
      <c r="BC76" s="1109"/>
      <c r="BD76" s="1089"/>
      <c r="BE76" s="1092"/>
      <c r="BF76" s="415"/>
      <c r="BG76" s="340"/>
      <c r="BH76" s="325">
        <v>0.60000000000000009</v>
      </c>
      <c r="BI76" s="341" t="str">
        <f>IF(ISERROR(IF(V74="R.INHERENTE
3","R. INHERENTE",(IF(BD74="R.RESIDUAL
3","R. RESIDUAL"," ")))),"",(IF(V74="R.INHERENTE
3","R. INHERENTE",(IF(BD74="R.RESIDUAL
3","R. RESIDUAL"," ")))))</f>
        <v xml:space="preserve"> </v>
      </c>
      <c r="BJ76" s="342" t="str">
        <f>IF(ISERROR(IF(V74="R.INHERENTE
8","R. INHERENTE",(IF(BD74="R.RESIDUAL
8","R. RESIDUAL"," ")))),"",(IF(V74="R.INHERENTE
8","R. INHERENTE",(IF(BD74="R.RESIDUAL
8","R. RESIDUAL"," ")))))</f>
        <v xml:space="preserve"> </v>
      </c>
      <c r="BK76" s="343" t="str">
        <f>IF(ISERROR(IF(V74="R.INHERENTE
13","R. INHERENTE",(IF(BD74="R.RESIDUAL
13","R. RESIDUAL"," ")))),"",(IF(V74="R.INHERENTE
13","R. INHERENTE",(IF(BD74="R.RESIDUAL
13","R. RESIDUAL"," ")))))</f>
        <v xml:space="preserve"> </v>
      </c>
      <c r="BL76" s="344" t="str">
        <f>IF(ISERROR(IF(V74="R.INHERENTE
18","R. INHERENTE",(IF(BD74="R.RESIDUAL
18","R. RESIDUAL"," ")))),"",(IF(V74="R.INHERENTE
18","R. INHERENTE",(IF(BD74="R.RESIDUAL
18","R. RESIDUAL"," ")))))</f>
        <v xml:space="preserve"> </v>
      </c>
      <c r="BM76" s="345" t="str">
        <f>IF(ISERROR(IF(V74="R.INHERENTE
23","R. INHERENTE",(IF(BD74="R.RESIDUAL
23","R. RESIDUAL"," ")))),"",(IF(V74="R.INHERENTE
23","R. INHERENTE",(IF(BD74="R.RESIDUAL
23","R. RESIDUAL"," ")))))</f>
        <v>R. RESIDUAL</v>
      </c>
      <c r="BN76" s="415"/>
      <c r="BO76" s="1187"/>
      <c r="BP76" s="1099"/>
      <c r="BQ76" s="1099"/>
      <c r="BR76" s="1099"/>
      <c r="BS76" s="1099"/>
      <c r="BT76" s="1080"/>
      <c r="BU76" s="415"/>
      <c r="BV76" s="1190"/>
      <c r="BW76" s="1196"/>
      <c r="BX76" s="1179"/>
      <c r="BY76" s="415"/>
      <c r="BZ76" s="1068"/>
      <c r="CA76" s="1071"/>
      <c r="CB76" s="1074"/>
      <c r="CC76" s="1065"/>
      <c r="CD76" s="1065"/>
      <c r="CE76" s="1065"/>
      <c r="CF76" s="1065"/>
      <c r="CG76" s="1065"/>
      <c r="CH76" s="1065"/>
      <c r="CI76" s="1065"/>
      <c r="CJ76" s="1065"/>
      <c r="CK76" s="1065"/>
      <c r="CL76" s="1065"/>
      <c r="CM76" s="1065"/>
      <c r="CN76" s="1065"/>
      <c r="CO76" s="1065"/>
      <c r="CP76" s="1065"/>
      <c r="CQ76" s="1065"/>
      <c r="CR76" s="1065"/>
      <c r="CS76" s="1065"/>
      <c r="CT76" s="1042"/>
      <c r="CU76" s="415"/>
      <c r="CV76" s="1068"/>
      <c r="CW76" s="1071"/>
      <c r="CX76" s="1074"/>
      <c r="CY76" s="1056"/>
      <c r="CZ76" s="1060"/>
      <c r="DA76" s="1061"/>
      <c r="DB76" s="1060"/>
      <c r="DC76" s="1061"/>
      <c r="DD76" s="1056"/>
      <c r="DE76" s="1056"/>
      <c r="DF76" s="1056"/>
      <c r="DG76" s="1056"/>
      <c r="DH76" s="1056"/>
      <c r="DI76" s="1056"/>
      <c r="DJ76" s="1056"/>
      <c r="DK76" s="1056"/>
      <c r="DL76" s="1056"/>
      <c r="DM76" s="1056"/>
      <c r="DN76" s="1056"/>
      <c r="DO76" s="1056"/>
      <c r="DP76" s="1056"/>
      <c r="DQ76" s="1056"/>
      <c r="DR76" s="1056"/>
      <c r="DS76" s="1056"/>
      <c r="DT76" s="1042"/>
      <c r="DU76" s="415"/>
      <c r="DV76" s="1045"/>
      <c r="DW76" s="1048"/>
      <c r="DX76" s="1048"/>
      <c r="DY76" s="1051"/>
    </row>
    <row r="77" spans="2:129" s="391" customFormat="1" ht="48" customHeight="1">
      <c r="B77" s="1199"/>
      <c r="C77" s="1166"/>
      <c r="D77" s="1169"/>
      <c r="E77" s="1172"/>
      <c r="F77" s="1169"/>
      <c r="G77" s="1175"/>
      <c r="H77" s="1145"/>
      <c r="I77" s="346"/>
      <c r="J77" s="331" t="s">
        <v>1088</v>
      </c>
      <c r="K77" s="332" t="s">
        <v>1316</v>
      </c>
      <c r="L77" s="333" t="s">
        <v>1093</v>
      </c>
      <c r="M77" s="1148"/>
      <c r="N77" s="1151"/>
      <c r="O77" s="1154"/>
      <c r="P77" s="415"/>
      <c r="Q77" s="1157"/>
      <c r="R77" s="1160"/>
      <c r="S77" s="1128"/>
      <c r="T77" s="1131"/>
      <c r="U77" s="1134"/>
      <c r="V77" s="1137"/>
      <c r="W77" s="297"/>
      <c r="X77" s="347"/>
      <c r="Y77" s="335"/>
      <c r="Z77" s="1140"/>
      <c r="AA77" s="1053"/>
      <c r="AB77" s="1054"/>
      <c r="AC77" s="1053"/>
      <c r="AD77" s="1054"/>
      <c r="AE77" s="1053"/>
      <c r="AF77" s="1054"/>
      <c r="AG77" s="1053"/>
      <c r="AH77" s="1054"/>
      <c r="AI77" s="1053"/>
      <c r="AJ77" s="1054"/>
      <c r="AK77" s="413">
        <f>AA77+AC77+AE77+AG77+AI77</f>
        <v>0</v>
      </c>
      <c r="AL77" s="414"/>
      <c r="AM77" s="1125"/>
      <c r="AN77" s="1116"/>
      <c r="AO77" s="1117"/>
      <c r="AP77" s="1114"/>
      <c r="AQ77" s="1115"/>
      <c r="AR77" s="1116"/>
      <c r="AS77" s="1117"/>
      <c r="AT77" s="348"/>
      <c r="AU77" s="349"/>
      <c r="AV77" s="350"/>
      <c r="AW77" s="351"/>
      <c r="AX77" s="352"/>
      <c r="AY77" s="402"/>
      <c r="AZ77" s="1106"/>
      <c r="BA77" s="1109"/>
      <c r="BB77" s="1112"/>
      <c r="BC77" s="1109"/>
      <c r="BD77" s="1089"/>
      <c r="BE77" s="1092"/>
      <c r="BF77" s="415"/>
      <c r="BG77" s="340"/>
      <c r="BH77" s="325">
        <v>0.4</v>
      </c>
      <c r="BI77" s="341" t="str">
        <f>IF(ISERROR(IF(V74="R.INHERENTE
2","R. INHERENTE",(IF(BD74="R.RESIDUAL
2","R. RESIDUAL"," ")))),"",(IF(V74="R.INHERENTE
2","R. INHERENTE",(IF(BD74="R.RESIDUAL
2","R. RESIDUAL"," ")))))</f>
        <v xml:space="preserve"> </v>
      </c>
      <c r="BJ77" s="342" t="str">
        <f>IF(ISERROR(IF(V74="R.INHERENTE
7","R. INHERENTE",(IF(BD74="R.RESIDUAL
7","R. RESIDUAL"," ")))),"",(IF(V74="R.INHERENTE
7","R. INHERENTE",(IF(BD74="R.RESIDUAL
7","R. RESIDUAL"," ")))))</f>
        <v xml:space="preserve"> </v>
      </c>
      <c r="BK77" s="353" t="str">
        <f>IF(ISERROR(IF(V74="R.INHERENTE
12","R. INHERENTE",(IF(BD74="R.RESIDUAL
12","R. RESIDUAL"," ")))),"",(IF(V74="R.INHERENTE
12","R. INHERENTE",(IF(BD74="R.RESIDUAL
12","R. RESIDUAL"," ")))))</f>
        <v xml:space="preserve"> </v>
      </c>
      <c r="BL77" s="343" t="str">
        <f>IF(ISERROR(IF(V74="R.INHERENTE
17","R. INHERENTE",(IF(BD74="R.RESIDUAL
17","R. RESIDUAL"," ")))),"",(IF(V74="R.INHERENTE
17","R. INHERENTE",(IF(BD74="R.RESIDUAL
17","R. RESIDUAL"," ")))))</f>
        <v xml:space="preserve"> </v>
      </c>
      <c r="BM77" s="345" t="str">
        <f>IF(ISERROR(IF(V74="R.INHERENTE
22","R. INHERENTE",(IF(BD74="R.RESIDUAL
22","R. RESIDUAL"," ")))),"",(IF(V74="R.INHERENTE
22","R. INHERENTE",(IF(BD74="R.RESIDUAL
22","R. RESIDUAL"," ")))))</f>
        <v xml:space="preserve"> </v>
      </c>
      <c r="BN77" s="415"/>
      <c r="BO77" s="1187"/>
      <c r="BP77" s="1099"/>
      <c r="BQ77" s="1099"/>
      <c r="BR77" s="1099"/>
      <c r="BS77" s="1099"/>
      <c r="BT77" s="1080"/>
      <c r="BU77" s="415"/>
      <c r="BV77" s="1190"/>
      <c r="BW77" s="1196"/>
      <c r="BX77" s="1179"/>
      <c r="BY77" s="415"/>
      <c r="BZ77" s="1068"/>
      <c r="CA77" s="1071"/>
      <c r="CB77" s="1074"/>
      <c r="CC77" s="1065"/>
      <c r="CD77" s="1065"/>
      <c r="CE77" s="1065"/>
      <c r="CF77" s="1065"/>
      <c r="CG77" s="1065"/>
      <c r="CH77" s="1065"/>
      <c r="CI77" s="1065"/>
      <c r="CJ77" s="1065"/>
      <c r="CK77" s="1065"/>
      <c r="CL77" s="1065"/>
      <c r="CM77" s="1065"/>
      <c r="CN77" s="1065"/>
      <c r="CO77" s="1065"/>
      <c r="CP77" s="1065"/>
      <c r="CQ77" s="1065"/>
      <c r="CR77" s="1065"/>
      <c r="CS77" s="1065"/>
      <c r="CT77" s="1042"/>
      <c r="CU77" s="415"/>
      <c r="CV77" s="1068"/>
      <c r="CW77" s="1071"/>
      <c r="CX77" s="1074"/>
      <c r="CY77" s="1056"/>
      <c r="CZ77" s="1060"/>
      <c r="DA77" s="1061"/>
      <c r="DB77" s="1060"/>
      <c r="DC77" s="1061"/>
      <c r="DD77" s="1056"/>
      <c r="DE77" s="1056"/>
      <c r="DF77" s="1056"/>
      <c r="DG77" s="1056"/>
      <c r="DH77" s="1056"/>
      <c r="DI77" s="1056"/>
      <c r="DJ77" s="1056"/>
      <c r="DK77" s="1056"/>
      <c r="DL77" s="1056"/>
      <c r="DM77" s="1056"/>
      <c r="DN77" s="1056"/>
      <c r="DO77" s="1056"/>
      <c r="DP77" s="1056"/>
      <c r="DQ77" s="1056"/>
      <c r="DR77" s="1056"/>
      <c r="DS77" s="1056"/>
      <c r="DT77" s="1042"/>
      <c r="DU77" s="415"/>
      <c r="DV77" s="1045"/>
      <c r="DW77" s="1048"/>
      <c r="DX77" s="1048"/>
      <c r="DY77" s="1051"/>
    </row>
    <row r="78" spans="2:129" s="391" customFormat="1" ht="48" customHeight="1" thickBot="1">
      <c r="B78" s="1200"/>
      <c r="C78" s="1167"/>
      <c r="D78" s="1170"/>
      <c r="E78" s="1173"/>
      <c r="F78" s="1170"/>
      <c r="G78" s="1176"/>
      <c r="H78" s="1146"/>
      <c r="I78" s="354"/>
      <c r="J78" s="355" t="s">
        <v>1089</v>
      </c>
      <c r="K78" s="372"/>
      <c r="L78" s="357"/>
      <c r="M78" s="1149"/>
      <c r="N78" s="1152"/>
      <c r="O78" s="1155"/>
      <c r="P78" s="415"/>
      <c r="Q78" s="1158"/>
      <c r="R78" s="1161"/>
      <c r="S78" s="1129"/>
      <c r="T78" s="1132"/>
      <c r="U78" s="1135"/>
      <c r="V78" s="1138"/>
      <c r="W78" s="297"/>
      <c r="X78" s="358"/>
      <c r="Y78" s="359"/>
      <c r="Z78" s="1141"/>
      <c r="AA78" s="1142"/>
      <c r="AB78" s="1143"/>
      <c r="AC78" s="1142"/>
      <c r="AD78" s="1143"/>
      <c r="AE78" s="1142"/>
      <c r="AF78" s="1143"/>
      <c r="AG78" s="1142"/>
      <c r="AH78" s="1143"/>
      <c r="AI78" s="1142"/>
      <c r="AJ78" s="1143"/>
      <c r="AK78" s="416">
        <f>AA78+AC78+AE78+AG78+AI78</f>
        <v>0</v>
      </c>
      <c r="AL78" s="417"/>
      <c r="AM78" s="1126"/>
      <c r="AN78" s="1118"/>
      <c r="AO78" s="1119"/>
      <c r="AP78" s="1120"/>
      <c r="AQ78" s="1121"/>
      <c r="AR78" s="1118"/>
      <c r="AS78" s="1119"/>
      <c r="AT78" s="360"/>
      <c r="AU78" s="361"/>
      <c r="AV78" s="362"/>
      <c r="AW78" s="363"/>
      <c r="AX78" s="364"/>
      <c r="AY78" s="402">
        <f>+(IF(AND($AZ86&gt;0,$AZ86&lt;=0.2),0.2,(IF(AND($AZ86&gt;0.2,$AZ86&lt;=0.4),0.4,(IF(AND($AZ86&gt;0.4,$AZ86&lt;=0.6),0.6,(IF(AND($AZ86&gt;0.6,$AZ86&lt;=0.8),0.8,(IF($AZ86&gt;0.8,1,""))))))))))</f>
        <v>0.4</v>
      </c>
      <c r="AZ78" s="1107"/>
      <c r="BA78" s="1110"/>
      <c r="BB78" s="1113"/>
      <c r="BC78" s="1110"/>
      <c r="BD78" s="1090"/>
      <c r="BE78" s="1093"/>
      <c r="BF78" s="415"/>
      <c r="BG78" s="340"/>
      <c r="BH78" s="365">
        <v>0.2</v>
      </c>
      <c r="BI78" s="366" t="str">
        <f>IF(ISERROR(IF(V74="R.INHERENTE
1","R. INHERENTE",(IF(BD74="R.RESIDUAL
1","R. RESIDUAL"," ")))),"",(IF(V74="R.INHERENTE
1","R. INHERENTE",(IF(BD74="R.RESIDUAL
1","R. RESIDUAL"," ")))))</f>
        <v xml:space="preserve"> </v>
      </c>
      <c r="BJ78" s="367" t="str">
        <f>IF(ISERROR(IF(V74="R.INHERENTE
6","R. INHERENTE",(IF(BD74="R.RESIDUAL
6","R. RESIDUAL"," ")))),"",(IF(V74="R.INHERENTE
6","R. INHERENTE",(IF(BD74="R.RESIDUAL
6","R. RESIDUAL"," ")))))</f>
        <v xml:space="preserve"> </v>
      </c>
      <c r="BK78" s="368" t="str">
        <f>IF(ISERROR(IF(V74="R.INHERENTE
11","R. INHERENTE",(IF(BD74="R.RESIDUAL
11","R. RESIDUAL"," ")))),"",(IF(V74="R.INHERENTE
11","R. INHERENTE",(IF(BD74="R.RESIDUAL
11","R. RESIDUAL"," ")))))</f>
        <v xml:space="preserve"> </v>
      </c>
      <c r="BL78" s="369" t="str">
        <f>IF(ISERROR(IF(V74="R.INHERENTE
16","R. INHERENTE",(IF(BD74="R.RESIDUAL
16","R. RESIDUAL"," ")))),"",(IF(V74="R.INHERENTE
16","R. INHERENTE",(IF(BD74="R.RESIDUAL
16","R. RESIDUAL"," ")))))</f>
        <v xml:space="preserve"> </v>
      </c>
      <c r="BM78" s="370" t="str">
        <f>IF(ISERROR(IF(V74="R.INHERENTE
21","R. INHERENTE",(IF(BD74="R.RESIDUAL
21","R. RESIDUAL"," ")))),"",(IF(V74="R.INHERENTE
21","R. INHERENTE",(IF(BD74="R.RESIDUAL
21","R. RESIDUAL"," ")))))</f>
        <v xml:space="preserve"> </v>
      </c>
      <c r="BN78" s="415"/>
      <c r="BO78" s="1188"/>
      <c r="BP78" s="1100"/>
      <c r="BQ78" s="1100"/>
      <c r="BR78" s="1100"/>
      <c r="BS78" s="1100"/>
      <c r="BT78" s="1081"/>
      <c r="BU78" s="415"/>
      <c r="BV78" s="1191"/>
      <c r="BW78" s="1197"/>
      <c r="BX78" s="1180"/>
      <c r="BY78" s="415"/>
      <c r="BZ78" s="1069"/>
      <c r="CA78" s="1072"/>
      <c r="CB78" s="1075"/>
      <c r="CC78" s="1066"/>
      <c r="CD78" s="1066"/>
      <c r="CE78" s="1066"/>
      <c r="CF78" s="1066"/>
      <c r="CG78" s="1066"/>
      <c r="CH78" s="1066"/>
      <c r="CI78" s="1066"/>
      <c r="CJ78" s="1066"/>
      <c r="CK78" s="1066"/>
      <c r="CL78" s="1066"/>
      <c r="CM78" s="1066"/>
      <c r="CN78" s="1066"/>
      <c r="CO78" s="1066"/>
      <c r="CP78" s="1066"/>
      <c r="CQ78" s="1066"/>
      <c r="CR78" s="1066"/>
      <c r="CS78" s="1066"/>
      <c r="CT78" s="1043"/>
      <c r="CU78" s="415"/>
      <c r="CV78" s="1069"/>
      <c r="CW78" s="1072"/>
      <c r="CX78" s="1075"/>
      <c r="CY78" s="1057"/>
      <c r="CZ78" s="1062"/>
      <c r="DA78" s="1063"/>
      <c r="DB78" s="1062"/>
      <c r="DC78" s="1063"/>
      <c r="DD78" s="1057"/>
      <c r="DE78" s="1057"/>
      <c r="DF78" s="1057"/>
      <c r="DG78" s="1057"/>
      <c r="DH78" s="1057"/>
      <c r="DI78" s="1057"/>
      <c r="DJ78" s="1057"/>
      <c r="DK78" s="1057"/>
      <c r="DL78" s="1057"/>
      <c r="DM78" s="1057"/>
      <c r="DN78" s="1057"/>
      <c r="DO78" s="1057"/>
      <c r="DP78" s="1057"/>
      <c r="DQ78" s="1057"/>
      <c r="DR78" s="1057"/>
      <c r="DS78" s="1057"/>
      <c r="DT78" s="1043"/>
      <c r="DU78" s="415"/>
      <c r="DV78" s="1046"/>
      <c r="DW78" s="1049"/>
      <c r="DX78" s="1049"/>
      <c r="DY78" s="1052"/>
    </row>
    <row r="79" spans="2:129" ht="12.75" customHeight="1" thickBot="1">
      <c r="W79" s="297"/>
      <c r="AY79" s="402"/>
      <c r="BI79" s="419">
        <v>0.2</v>
      </c>
      <c r="BJ79" s="420">
        <v>0.4</v>
      </c>
      <c r="BK79" s="420">
        <v>0.60000000000000009</v>
      </c>
      <c r="BL79" s="420">
        <v>0.8</v>
      </c>
      <c r="BM79" s="420">
        <v>1</v>
      </c>
    </row>
    <row r="80" spans="2:129" s="391" customFormat="1" ht="48" customHeight="1" thickBot="1">
      <c r="B80" s="1198" t="s">
        <v>1236</v>
      </c>
      <c r="C80" s="1165">
        <v>11</v>
      </c>
      <c r="D80" s="1168" t="s">
        <v>1317</v>
      </c>
      <c r="E80" s="1171" t="s">
        <v>1318</v>
      </c>
      <c r="F80" s="1168" t="s">
        <v>1043</v>
      </c>
      <c r="G80" s="1174" t="s">
        <v>1044</v>
      </c>
      <c r="H80" s="1144" t="s">
        <v>1319</v>
      </c>
      <c r="I80" s="314" t="s">
        <v>1320</v>
      </c>
      <c r="J80" s="315" t="s">
        <v>1047</v>
      </c>
      <c r="K80" s="316" t="s">
        <v>1321</v>
      </c>
      <c r="L80" s="317" t="s">
        <v>1084</v>
      </c>
      <c r="M80" s="1147" t="str">
        <f>IF(G80="","",(CONCATENATE("Posibilidad de afectación ",G80," ",H80," ",I80," ",I81," ",I82," ",I83," ",I84)))</f>
        <v xml:space="preserve">Posibilidad de afectación económica y reputacional por recibir, solicitar o beneficiarse a nombre propio o de terceros la certificación de horas adicionales no laboradas por el colaborador, debido a la inadecuada verificación de las horas programadas VS ejecutadas.    </v>
      </c>
      <c r="N80" s="1150" t="s">
        <v>1094</v>
      </c>
      <c r="O80" s="1153" t="s">
        <v>1095</v>
      </c>
      <c r="P80" s="415"/>
      <c r="Q80" s="1156" t="s">
        <v>1096</v>
      </c>
      <c r="R80" s="1159">
        <f>IF(ISERROR(VLOOKUP($Q80,[3]Listas!$F$21:$G$25,2,FALSE)),"",(VLOOKUP($Q80,[3]Listas!$F$21:$G$25,2,FALSE)))</f>
        <v>1</v>
      </c>
      <c r="S80" s="1127" t="str">
        <f>IF(ISERROR(VLOOKUP($R80,[3]Listas!$F$4:$G$8,2,FALSE)),"",(VLOOKUP($R80,[3]Listas!$F$4:$G$8,2,FALSE)))</f>
        <v>MUY ALTA 
Se espera que el evento ocurra en la mayoría de las circunstancias.</v>
      </c>
      <c r="T80" s="1130" t="s">
        <v>1053</v>
      </c>
      <c r="U80" s="1133">
        <f>IF(ISERROR(VLOOKUP($T80,[3]Listas!$F$30:$G$37,2,FALSE)),"",(VLOOKUP($T80,[3]Listas!$F$30:$G$37,2,FALSE)))</f>
        <v>1</v>
      </c>
      <c r="V80" s="1136" t="str">
        <f>IF(R80="","",(CONCATENATE("R.INHERENTE
",(IF(AND($R80=0.2,$U80=0.2),1,(IF(AND($R80=0.2,$U80=0.4),6,(IF(AND($R80=0.2,$U80=0.6),11,(IF(AND($R80=0.2,$U80=0.8),16,(IF(AND($R80=0.2,$U80=1),21,(IF(AND($R80=0.4,$U80=0.2),2,(IF(AND($R80=0.4,$U80=0.4),7,(IF(AND($R80=0.4,$U80=0.6),12,(IF(AND($R80=0.4,$U80=0.8),17,(IF(AND($R80=0.4,$U80=1),22,(IF(AND($R80=0.6,$U80=0.2),3,(IF(AND($R80=0.6,$U80=0.4),8,(IF(AND($R80=0.6,$U80=0.6),13,(IF(AND($R80=0.6,$U80=0.8),18,(IF(AND($R80=0.6,$U80=1),23,(IF(AND($R80=0.8,$U80=0.2),4,(IF(AND($R80=0.8,$U80=0.4),9,(IF(AND($R80=0.8,$U80=0.6),14,(IF(AND($R80=0.8,$U80=0.8),19,(IF(AND($R80=0.8,$U80=1),24,(IF(AND($R80=1,$U80=0.2),5,(IF(AND($R80=1,$U80=0.4),10,(IF(AND($R80=1,$U80=0.6),15,(IF(AND($R80=1,$U80=0.8),20,(IF(AND($R80=1,$U80=1),25,"")))))))))))))))))))))))))))))))))))))))))))))))))))))</f>
        <v>R.INHERENTE
25</v>
      </c>
      <c r="W80" s="297"/>
      <c r="X80" s="318" t="s">
        <v>1322</v>
      </c>
      <c r="Y80" s="319" t="s">
        <v>1055</v>
      </c>
      <c r="Z80" s="1139" t="s">
        <v>1056</v>
      </c>
      <c r="AA80" s="1122"/>
      <c r="AB80" s="1123"/>
      <c r="AC80" s="1122">
        <v>15</v>
      </c>
      <c r="AD80" s="1123"/>
      <c r="AE80" s="1122"/>
      <c r="AF80" s="1123"/>
      <c r="AG80" s="1122"/>
      <c r="AH80" s="1123"/>
      <c r="AI80" s="1122">
        <v>15</v>
      </c>
      <c r="AJ80" s="1123"/>
      <c r="AK80" s="411">
        <f>AA80+AC80+AE80+AG80+AI80</f>
        <v>30</v>
      </c>
      <c r="AL80" s="412">
        <v>0.7</v>
      </c>
      <c r="AM80" s="1124">
        <f>U80</f>
        <v>1</v>
      </c>
      <c r="AN80" s="1103" t="s">
        <v>1022</v>
      </c>
      <c r="AO80" s="1104"/>
      <c r="AP80" s="1101" t="s">
        <v>1057</v>
      </c>
      <c r="AQ80" s="1102"/>
      <c r="AR80" s="1103" t="s">
        <v>1022</v>
      </c>
      <c r="AS80" s="1104"/>
      <c r="AT80" s="320" t="s">
        <v>1323</v>
      </c>
      <c r="AU80" s="321" t="s">
        <v>172</v>
      </c>
      <c r="AV80" s="322" t="s">
        <v>1324</v>
      </c>
      <c r="AW80" s="323" t="s">
        <v>1325</v>
      </c>
      <c r="AX80" s="324" t="s">
        <v>1326</v>
      </c>
      <c r="AY80" s="402"/>
      <c r="AZ80" s="1105">
        <f>+MIN(AL80:AL84)</f>
        <v>0.29399999999999998</v>
      </c>
      <c r="BA80" s="1108" t="str">
        <f>+(IF($AY72=0.2,"MUY BAJA",(IF($AY72=0.4,"BAJA",(IF($AY72=0.6,"MEDIA",(IF($AY72=0.8,"ALTA",(IF($AY72=1,"MUY ALTA",""))))))))))</f>
        <v>BAJA</v>
      </c>
      <c r="BB80" s="1111">
        <f>+MIN(AM80:AM84)</f>
        <v>1</v>
      </c>
      <c r="BC80" s="1108" t="str">
        <f>+(IF($BF80=0.2,"MUY BAJA",(IF($BF80=0.4,"BAJA",(IF($BF80=0.6,"MEDIA",(IF($BF80=0.8,"ALTA",(IF($BF80=1,"MUY ALTA",""))))))))))</f>
        <v>MUY ALTA</v>
      </c>
      <c r="BD80" s="1088" t="str">
        <f>IF($AY72="","",(CONCATENATE("R.RESIDUAL
",(IF(AND($AY72=0.2,$BF80=0.2),1,(IF(AND($AY72=0.2,$BF80=0.4),6,(IF(AND($AY72=0.2,$BF80=0.6),11,(IF(AND($AY72=0.2,$BF80=0.8),16,(IF(AND($AY72=0.2,$BF80=1),21,(IF(AND($AY72=0.4,$BF80=0.2),2,(IF(AND($AY72=0.4,$BF80=0.4),7,(IF(AND($AY72=0.4,$BF80=0.6),12,(IF(AND($AY72=0.4,$BF80=0.8),17,(IF(AND($AY72=0.4,$BF80=1),22,(IF(AND($AY72=0.6,$BF80=0.2),3,(IF(AND($AY72=0.6,$BF80=0.4),8,(IF(AND($AY72=0.6,$BF80=0.6),13,(IF(AND($AY72=0.6,$BF80=0.8),18,(IF(AND($AY72=0.6,$BF80=1),23,(IF(AND($AY72=0.8,$BF80=0.2),4,(IF(AND($AY72=0.8,$BF80=0.4),9,(IF(AND($AY72=0.8,$BF80=0.6),14,(IF(AND($AY72=0.8,$BF80=0.8),19,(IF(AND($AY72=0.8,$BF80=1),24,(IF(AND($AY72=1,$BF80=0.2),5,(IF(AND($AY72=1,$BF80=0.4),10,(IF(AND($AY72=1,$BF80=0.6),15,(IF(AND($AY72=1,$BF80=0.8),20,(IF(AND($AY72=1,$BF80=1),25,"")))))))))))))))))))))))))))))))))))))))))))))))))))))</f>
        <v>R.RESIDUAL
22</v>
      </c>
      <c r="BE80" s="1091" t="s">
        <v>1063</v>
      </c>
      <c r="BF80" s="402">
        <f>+(IF(AND($BB80&gt;0,$BB80&lt;=0.2),0.2,(IF(AND($BB80&gt;0.2,$BB80&lt;=0.4),0.4,(IF(AND($BB80&gt;0.4,$BB80&lt;=0.6),0.6,(IF(AND($BB80&gt;0.6,$BB80&lt;=0.8),0.8,(IF($BB80&gt;0.8,1,""))))))))))</f>
        <v>1</v>
      </c>
      <c r="BG80" s="298">
        <f>+VLOOKUP($BD80,[3]Listas!$G$114:$H$138,2,FALSE)</f>
        <v>22</v>
      </c>
      <c r="BH80" s="325">
        <v>1</v>
      </c>
      <c r="BI80" s="326" t="str">
        <f>IF(ISERROR(IF(V80="R.INHERENTE
5","R. INHERENTE",(IF(BD80="R.RESIDUAL
5","R. RESIDUAL"," ")))),"",(IF(V80="R.INHERENTE
5","R. INHERENTE",(IF(BD80="R.RESIDUAL
5","R. RESIDUAL"," ")))))</f>
        <v xml:space="preserve"> </v>
      </c>
      <c r="BJ80" s="327" t="str">
        <f>IF(ISERROR(IF(V80="R.INHERENTE
10","R. INHERENTE",(IF(BD80="R.RESIDUAL
10","R. RESIDUAL"," ")))),"",(IF(V80="R.INHERENTE
10","R. INHERENTE",(IF(BD80="R.RESIDUAL
10","R. RESIDUAL"," ")))))</f>
        <v xml:space="preserve"> </v>
      </c>
      <c r="BK80" s="328" t="str">
        <f>IF(ISERROR(IF(V80="R.INHERENTE
15","R. INHERENTE",(IF(BD80="R.RESIDUAL
15","R. RESIDUAL"," ")))),"",(IF(V80="R.INHERENTE
15","R. INHERENTE",(IF(BD80="R.RESIDUAL
15","R. RESIDUAL"," ")))))</f>
        <v xml:space="preserve"> </v>
      </c>
      <c r="BL80" s="328" t="str">
        <f>IF(ISERROR(IF(V80="R.INHERENTE
20","R. INHERENTE",(IF(BD80="R.RESIDUAL
20","R. RESIDUAL"," ")))),"",(IF(V80="R.INHERENTE
20","R. INHERENTE",(IF(BD80="R.RESIDUAL
20","R. RESIDUAL"," ")))))</f>
        <v xml:space="preserve"> </v>
      </c>
      <c r="BM80" s="329" t="str">
        <f>IF(ISERROR(IF(V80="R.INHERENTE
25","R. INHERENTE",(IF(BD80="R.RESIDUAL
25","R. RESIDUAL"," ")))),"",(IF(V80="R.INHERENTE
25","R. INHERENTE",(IF(BD80="R.RESIDUAL
25","R. RESIDUAL"," ")))))</f>
        <v>R. INHERENTE</v>
      </c>
      <c r="BN80" s="415"/>
      <c r="BO80" s="1186" t="s">
        <v>1327</v>
      </c>
      <c r="BP80" s="1177" t="s">
        <v>1328</v>
      </c>
      <c r="BQ80" s="1098" t="s">
        <v>1329</v>
      </c>
      <c r="BR80" s="1098">
        <v>45292</v>
      </c>
      <c r="BS80" s="1177" t="s">
        <v>1306</v>
      </c>
      <c r="BT80" s="1079" t="s">
        <v>1067</v>
      </c>
      <c r="BU80" s="415"/>
      <c r="BV80" s="1189" t="s">
        <v>1330</v>
      </c>
      <c r="BW80" s="1201" t="s">
        <v>1331</v>
      </c>
      <c r="BX80" s="1085" t="s">
        <v>1332</v>
      </c>
      <c r="BY80" s="415"/>
      <c r="BZ80" s="1067" t="s">
        <v>1070</v>
      </c>
      <c r="CA80" s="1070" t="s">
        <v>1071</v>
      </c>
      <c r="CB80" s="1073" t="s">
        <v>1072</v>
      </c>
      <c r="CC80" s="1064"/>
      <c r="CD80" s="1064" t="s">
        <v>1022</v>
      </c>
      <c r="CE80" s="1064" t="s">
        <v>1022</v>
      </c>
      <c r="CF80" s="1064" t="s">
        <v>1022</v>
      </c>
      <c r="CG80" s="1064"/>
      <c r="CH80" s="1064" t="s">
        <v>1022</v>
      </c>
      <c r="CI80" s="1064" t="s">
        <v>1022</v>
      </c>
      <c r="CJ80" s="1064" t="s">
        <v>1022</v>
      </c>
      <c r="CK80" s="1064"/>
      <c r="CL80" s="1064" t="s">
        <v>1023</v>
      </c>
      <c r="CM80" s="1064" t="s">
        <v>1023</v>
      </c>
      <c r="CN80" s="1064" t="s">
        <v>1023</v>
      </c>
      <c r="CO80" s="1064"/>
      <c r="CP80" s="1064" t="s">
        <v>1022</v>
      </c>
      <c r="CQ80" s="1064" t="s">
        <v>1022</v>
      </c>
      <c r="CR80" s="1064" t="s">
        <v>1022</v>
      </c>
      <c r="CS80" s="1064"/>
      <c r="CT80" s="1041" t="s">
        <v>1073</v>
      </c>
      <c r="CU80" s="415"/>
      <c r="CV80" s="1067" t="s">
        <v>1070</v>
      </c>
      <c r="CW80" s="1070" t="s">
        <v>1071</v>
      </c>
      <c r="CX80" s="1073" t="s">
        <v>1072</v>
      </c>
      <c r="CY80" s="1055"/>
      <c r="CZ80" s="1058" t="s">
        <v>1023</v>
      </c>
      <c r="DA80" s="1059"/>
      <c r="DB80" s="1058"/>
      <c r="DC80" s="1059"/>
      <c r="DD80" s="1055" t="s">
        <v>1022</v>
      </c>
      <c r="DE80" s="1055" t="s">
        <v>1022</v>
      </c>
      <c r="DF80" s="1055" t="s">
        <v>1022</v>
      </c>
      <c r="DG80" s="1055"/>
      <c r="DH80" s="1055" t="s">
        <v>1022</v>
      </c>
      <c r="DI80" s="1055" t="s">
        <v>1022</v>
      </c>
      <c r="DJ80" s="1055" t="s">
        <v>1022</v>
      </c>
      <c r="DK80" s="1055"/>
      <c r="DL80" s="1055" t="s">
        <v>1023</v>
      </c>
      <c r="DM80" s="1055" t="s">
        <v>1023</v>
      </c>
      <c r="DN80" s="1055" t="s">
        <v>1023</v>
      </c>
      <c r="DO80" s="1055"/>
      <c r="DP80" s="1055" t="s">
        <v>1022</v>
      </c>
      <c r="DQ80" s="1055" t="s">
        <v>1022</v>
      </c>
      <c r="DR80" s="1055" t="s">
        <v>1022</v>
      </c>
      <c r="DS80" s="1055"/>
      <c r="DT80" s="1041" t="s">
        <v>1074</v>
      </c>
      <c r="DU80" s="415"/>
      <c r="DV80" s="1044"/>
      <c r="DW80" s="1047"/>
      <c r="DX80" s="1047"/>
      <c r="DY80" s="1050"/>
    </row>
    <row r="81" spans="2:129" s="391" customFormat="1" ht="48" customHeight="1" thickBot="1">
      <c r="B81" s="1199"/>
      <c r="C81" s="1166"/>
      <c r="D81" s="1169"/>
      <c r="E81" s="1172"/>
      <c r="F81" s="1169"/>
      <c r="G81" s="1175"/>
      <c r="H81" s="1145"/>
      <c r="I81" s="386"/>
      <c r="J81" s="331" t="s">
        <v>1076</v>
      </c>
      <c r="K81" s="332" t="s">
        <v>1333</v>
      </c>
      <c r="L81" s="333" t="s">
        <v>1049</v>
      </c>
      <c r="M81" s="1148"/>
      <c r="N81" s="1151"/>
      <c r="O81" s="1154"/>
      <c r="P81" s="415"/>
      <c r="Q81" s="1157"/>
      <c r="R81" s="1160"/>
      <c r="S81" s="1128"/>
      <c r="T81" s="1131"/>
      <c r="U81" s="1134"/>
      <c r="V81" s="1137"/>
      <c r="W81" s="297"/>
      <c r="X81" s="318" t="s">
        <v>1334</v>
      </c>
      <c r="Y81" s="335" t="s">
        <v>1055</v>
      </c>
      <c r="Z81" s="1140"/>
      <c r="AA81" s="1053"/>
      <c r="AB81" s="1054"/>
      <c r="AC81" s="1053">
        <v>15</v>
      </c>
      <c r="AD81" s="1054"/>
      <c r="AE81" s="1053"/>
      <c r="AF81" s="1054"/>
      <c r="AG81" s="1053"/>
      <c r="AH81" s="1054"/>
      <c r="AI81" s="1053">
        <v>15</v>
      </c>
      <c r="AJ81" s="1054"/>
      <c r="AK81" s="413">
        <f>AA81+AC81+AE81+AG81+AI81</f>
        <v>30</v>
      </c>
      <c r="AL81" s="414">
        <v>0.49</v>
      </c>
      <c r="AM81" s="1125"/>
      <c r="AN81" s="1116" t="s">
        <v>1022</v>
      </c>
      <c r="AO81" s="1117"/>
      <c r="AP81" s="1114" t="s">
        <v>1057</v>
      </c>
      <c r="AQ81" s="1115"/>
      <c r="AR81" s="1116" t="s">
        <v>1022</v>
      </c>
      <c r="AS81" s="1117"/>
      <c r="AT81" s="287" t="s">
        <v>1335</v>
      </c>
      <c r="AU81" s="336" t="s">
        <v>172</v>
      </c>
      <c r="AV81" s="337" t="s">
        <v>1336</v>
      </c>
      <c r="AW81" s="338" t="s">
        <v>1325</v>
      </c>
      <c r="AX81" s="339" t="s">
        <v>1337</v>
      </c>
      <c r="AY81" s="402"/>
      <c r="AZ81" s="1106"/>
      <c r="BA81" s="1109"/>
      <c r="BB81" s="1112"/>
      <c r="BC81" s="1109"/>
      <c r="BD81" s="1089"/>
      <c r="BE81" s="1092"/>
      <c r="BF81" s="415"/>
      <c r="BG81" s="340"/>
      <c r="BH81" s="325">
        <v>0.8</v>
      </c>
      <c r="BI81" s="341" t="str">
        <f>IF(ISERROR(IF(V80="R.INHERENTE
4","R. INHERENTE",(IF(BD80="R.RESIDUAL
4","R. RESIDUAL"," ")))),"",(IF(V80="R.INHERENTE
4","R. INHERENTE",(IF(BD80="R.RESIDUAL
4","R. RESIDUAL"," ")))))</f>
        <v xml:space="preserve"> </v>
      </c>
      <c r="BJ81" s="342" t="str">
        <f>IF(ISERROR(IF(V80="R.INHERENTE
9","R. INHERENTE",(IF(BD80="R.RESIDUAL
9","R. RESIDUAL"," ")))),"",(IF(V80="R.INHERENTE
9","R. INHERENTE",(IF(BD80="R.RESIDUAL
9","R. RESIDUAL"," ")))))</f>
        <v xml:space="preserve"> </v>
      </c>
      <c r="BK81" s="343" t="str">
        <f>IF(ISERROR(IF(V80="R.INHERENTE
14","R. INHERENTE",(IF(BD80="R.RESIDUAL
14","R. RESIDUAL"," ")))),"",(IF(V80="R.INHERENTE
14","R. INHERENTE",(IF(BD80="R.RESIDUAL
14","R. RESIDUAL"," ")))))</f>
        <v xml:space="preserve"> </v>
      </c>
      <c r="BL81" s="344" t="str">
        <f>IF(ISERROR(IF(V80="R.INHERENTE
19","R. INHERENTE",(IF(BD80="R.RESIDUAL
19","R. RESIDUAL"," ")))),"",(IF(V80="R.INHERENTE
19","R. INHERENTE",(IF(BD80="R.RESIDUAL
19","R. RESIDUAL"," ")))))</f>
        <v xml:space="preserve"> </v>
      </c>
      <c r="BM81" s="345" t="str">
        <f>IF(ISERROR(IF(V80="R.INHERENTE
24","R. INHERENTE",(IF(BD80="R.RESIDUAL
24","R. RESIDUAL"," ")))),"",(IF(V80="R.INHERENTE
24","R. INHERENTE",(IF(BD80="R.RESIDUAL
24","R. RESIDUAL"," ")))))</f>
        <v xml:space="preserve"> </v>
      </c>
      <c r="BN81" s="415"/>
      <c r="BO81" s="1187"/>
      <c r="BP81" s="1099"/>
      <c r="BQ81" s="1099"/>
      <c r="BR81" s="1099"/>
      <c r="BS81" s="1099"/>
      <c r="BT81" s="1080"/>
      <c r="BU81" s="415"/>
      <c r="BV81" s="1190"/>
      <c r="BW81" s="1202"/>
      <c r="BX81" s="1086"/>
      <c r="BY81" s="415"/>
      <c r="BZ81" s="1068"/>
      <c r="CA81" s="1071"/>
      <c r="CB81" s="1074"/>
      <c r="CC81" s="1065"/>
      <c r="CD81" s="1065"/>
      <c r="CE81" s="1065"/>
      <c r="CF81" s="1065"/>
      <c r="CG81" s="1065"/>
      <c r="CH81" s="1065"/>
      <c r="CI81" s="1065"/>
      <c r="CJ81" s="1065"/>
      <c r="CK81" s="1065"/>
      <c r="CL81" s="1065"/>
      <c r="CM81" s="1065"/>
      <c r="CN81" s="1065"/>
      <c r="CO81" s="1065"/>
      <c r="CP81" s="1065"/>
      <c r="CQ81" s="1065"/>
      <c r="CR81" s="1065"/>
      <c r="CS81" s="1065"/>
      <c r="CT81" s="1042"/>
      <c r="CU81" s="415"/>
      <c r="CV81" s="1068"/>
      <c r="CW81" s="1071"/>
      <c r="CX81" s="1074"/>
      <c r="CY81" s="1056"/>
      <c r="CZ81" s="1060"/>
      <c r="DA81" s="1061"/>
      <c r="DB81" s="1060"/>
      <c r="DC81" s="1061"/>
      <c r="DD81" s="1056"/>
      <c r="DE81" s="1056"/>
      <c r="DF81" s="1056"/>
      <c r="DG81" s="1056"/>
      <c r="DH81" s="1056"/>
      <c r="DI81" s="1056"/>
      <c r="DJ81" s="1056"/>
      <c r="DK81" s="1056"/>
      <c r="DL81" s="1056"/>
      <c r="DM81" s="1056"/>
      <c r="DN81" s="1056"/>
      <c r="DO81" s="1056"/>
      <c r="DP81" s="1056"/>
      <c r="DQ81" s="1056"/>
      <c r="DR81" s="1056"/>
      <c r="DS81" s="1056"/>
      <c r="DT81" s="1042"/>
      <c r="DU81" s="415"/>
      <c r="DV81" s="1045"/>
      <c r="DW81" s="1048"/>
      <c r="DX81" s="1048"/>
      <c r="DY81" s="1051"/>
    </row>
    <row r="82" spans="2:129" s="391" customFormat="1" ht="48" customHeight="1">
      <c r="B82" s="1199"/>
      <c r="C82" s="1166"/>
      <c r="D82" s="1169"/>
      <c r="E82" s="1172"/>
      <c r="F82" s="1169"/>
      <c r="G82" s="1175"/>
      <c r="H82" s="1145"/>
      <c r="I82" s="346"/>
      <c r="J82" s="331" t="s">
        <v>1082</v>
      </c>
      <c r="K82" s="332" t="s">
        <v>1338</v>
      </c>
      <c r="L82" s="333" t="s">
        <v>1049</v>
      </c>
      <c r="M82" s="1148"/>
      <c r="N82" s="1151"/>
      <c r="O82" s="1154"/>
      <c r="P82" s="415"/>
      <c r="Q82" s="1157"/>
      <c r="R82" s="1160"/>
      <c r="S82" s="1128"/>
      <c r="T82" s="1131"/>
      <c r="U82" s="1134"/>
      <c r="V82" s="1137"/>
      <c r="W82" s="297"/>
      <c r="X82" s="318" t="s">
        <v>1339</v>
      </c>
      <c r="Y82" s="335" t="s">
        <v>1055</v>
      </c>
      <c r="Z82" s="1140"/>
      <c r="AA82" s="1053">
        <v>25</v>
      </c>
      <c r="AB82" s="1054"/>
      <c r="AC82" s="1053"/>
      <c r="AD82" s="1054"/>
      <c r="AE82" s="1053"/>
      <c r="AF82" s="1054"/>
      <c r="AG82" s="1053"/>
      <c r="AH82" s="1054"/>
      <c r="AI82" s="1053">
        <v>15</v>
      </c>
      <c r="AJ82" s="1054"/>
      <c r="AK82" s="413">
        <f>AA82+AC82+AE82+AG82+AI82</f>
        <v>40</v>
      </c>
      <c r="AL82" s="414">
        <v>0.29399999999999998</v>
      </c>
      <c r="AM82" s="1125"/>
      <c r="AN82" s="1116" t="s">
        <v>1022</v>
      </c>
      <c r="AO82" s="1117"/>
      <c r="AP82" s="1114" t="s">
        <v>1340</v>
      </c>
      <c r="AQ82" s="1115"/>
      <c r="AR82" s="1116" t="s">
        <v>1022</v>
      </c>
      <c r="AS82" s="1117"/>
      <c r="AT82" s="287" t="s">
        <v>1341</v>
      </c>
      <c r="AU82" s="336" t="s">
        <v>1066</v>
      </c>
      <c r="AV82" s="337" t="s">
        <v>1342</v>
      </c>
      <c r="AW82" s="338" t="s">
        <v>1325</v>
      </c>
      <c r="AX82" s="339" t="s">
        <v>1343</v>
      </c>
      <c r="AY82" s="402"/>
      <c r="AZ82" s="1106"/>
      <c r="BA82" s="1109"/>
      <c r="BB82" s="1112"/>
      <c r="BC82" s="1109"/>
      <c r="BD82" s="1089"/>
      <c r="BE82" s="1092"/>
      <c r="BF82" s="415"/>
      <c r="BG82" s="340"/>
      <c r="BH82" s="325">
        <v>0.60000000000000009</v>
      </c>
      <c r="BI82" s="341" t="str">
        <f>IF(ISERROR(IF(V80="R.INHERENTE
3","R. INHERENTE",(IF(BD80="R.RESIDUAL
3","R. RESIDUAL"," ")))),"",(IF(V80="R.INHERENTE
3","R. INHERENTE",(IF(BD80="R.RESIDUAL
3","R. RESIDUAL"," ")))))</f>
        <v xml:space="preserve"> </v>
      </c>
      <c r="BJ82" s="342" t="str">
        <f>IF(ISERROR(IF(V80="R.INHERENTE
8","R. INHERENTE",(IF(BD80="R.RESIDUAL
8","R. RESIDUAL"," ")))),"",(IF(V80="R.INHERENTE
8","R. INHERENTE",(IF(BD80="R.RESIDUAL
8","R. RESIDUAL"," ")))))</f>
        <v xml:space="preserve"> </v>
      </c>
      <c r="BK82" s="343" t="str">
        <f>IF(ISERROR(IF(V80="R.INHERENTE
13","R. INHERENTE",(IF(BD80="R.RESIDUAL
13","R. RESIDUAL"," ")))),"",(IF(V80="R.INHERENTE
13","R. INHERENTE",(IF(BD80="R.RESIDUAL
13","R. RESIDUAL"," ")))))</f>
        <v xml:space="preserve"> </v>
      </c>
      <c r="BL82" s="344" t="str">
        <f>IF(ISERROR(IF(V80="R.INHERENTE
18","R. INHERENTE",(IF(BD80="R.RESIDUAL
18","R. RESIDUAL"," ")))),"",(IF(V80="R.INHERENTE
18","R. INHERENTE",(IF(BD80="R.RESIDUAL
18","R. RESIDUAL"," ")))))</f>
        <v xml:space="preserve"> </v>
      </c>
      <c r="BM82" s="345" t="str">
        <f>IF(ISERROR(IF(V80="R.INHERENTE
23","R. INHERENTE",(IF(BD80="R.RESIDUAL
23","R. RESIDUAL"," ")))),"",(IF(V80="R.INHERENTE
23","R. INHERENTE",(IF(BD80="R.RESIDUAL
23","R. RESIDUAL"," ")))))</f>
        <v xml:space="preserve"> </v>
      </c>
      <c r="BN82" s="415"/>
      <c r="BO82" s="1187"/>
      <c r="BP82" s="1099"/>
      <c r="BQ82" s="1099"/>
      <c r="BR82" s="1099"/>
      <c r="BS82" s="1099"/>
      <c r="BT82" s="1080"/>
      <c r="BU82" s="415"/>
      <c r="BV82" s="1190"/>
      <c r="BW82" s="1202"/>
      <c r="BX82" s="1086"/>
      <c r="BY82" s="415"/>
      <c r="BZ82" s="1068"/>
      <c r="CA82" s="1071"/>
      <c r="CB82" s="1074"/>
      <c r="CC82" s="1065"/>
      <c r="CD82" s="1065"/>
      <c r="CE82" s="1065"/>
      <c r="CF82" s="1065"/>
      <c r="CG82" s="1065"/>
      <c r="CH82" s="1065"/>
      <c r="CI82" s="1065"/>
      <c r="CJ82" s="1065"/>
      <c r="CK82" s="1065"/>
      <c r="CL82" s="1065"/>
      <c r="CM82" s="1065"/>
      <c r="CN82" s="1065"/>
      <c r="CO82" s="1065"/>
      <c r="CP82" s="1065"/>
      <c r="CQ82" s="1065"/>
      <c r="CR82" s="1065"/>
      <c r="CS82" s="1065"/>
      <c r="CT82" s="1042"/>
      <c r="CU82" s="415"/>
      <c r="CV82" s="1068"/>
      <c r="CW82" s="1071"/>
      <c r="CX82" s="1074"/>
      <c r="CY82" s="1056"/>
      <c r="CZ82" s="1060"/>
      <c r="DA82" s="1061"/>
      <c r="DB82" s="1060"/>
      <c r="DC82" s="1061"/>
      <c r="DD82" s="1056"/>
      <c r="DE82" s="1056"/>
      <c r="DF82" s="1056"/>
      <c r="DG82" s="1056"/>
      <c r="DH82" s="1056"/>
      <c r="DI82" s="1056"/>
      <c r="DJ82" s="1056"/>
      <c r="DK82" s="1056"/>
      <c r="DL82" s="1056"/>
      <c r="DM82" s="1056"/>
      <c r="DN82" s="1056"/>
      <c r="DO82" s="1056"/>
      <c r="DP82" s="1056"/>
      <c r="DQ82" s="1056"/>
      <c r="DR82" s="1056"/>
      <c r="DS82" s="1056"/>
      <c r="DT82" s="1042"/>
      <c r="DU82" s="415"/>
      <c r="DV82" s="1045"/>
      <c r="DW82" s="1048"/>
      <c r="DX82" s="1048"/>
      <c r="DY82" s="1051"/>
    </row>
    <row r="83" spans="2:129" s="391" customFormat="1" ht="48" customHeight="1">
      <c r="B83" s="1199"/>
      <c r="C83" s="1166"/>
      <c r="D83" s="1169"/>
      <c r="E83" s="1172"/>
      <c r="F83" s="1169"/>
      <c r="G83" s="1175"/>
      <c r="H83" s="1145"/>
      <c r="I83" s="346"/>
      <c r="J83" s="331" t="s">
        <v>1088</v>
      </c>
      <c r="K83" s="332"/>
      <c r="L83" s="333"/>
      <c r="M83" s="1148"/>
      <c r="N83" s="1151"/>
      <c r="O83" s="1154"/>
      <c r="P83" s="415"/>
      <c r="Q83" s="1157"/>
      <c r="R83" s="1160"/>
      <c r="S83" s="1128"/>
      <c r="T83" s="1131"/>
      <c r="U83" s="1134"/>
      <c r="V83" s="1137"/>
      <c r="W83" s="297"/>
      <c r="X83" s="347"/>
      <c r="Y83" s="335"/>
      <c r="Z83" s="1140"/>
      <c r="AA83" s="1053"/>
      <c r="AB83" s="1054"/>
      <c r="AC83" s="1053"/>
      <c r="AD83" s="1054"/>
      <c r="AE83" s="1053"/>
      <c r="AF83" s="1054"/>
      <c r="AG83" s="1053"/>
      <c r="AH83" s="1054"/>
      <c r="AI83" s="1053"/>
      <c r="AJ83" s="1054"/>
      <c r="AK83" s="413">
        <f>AA83+AC83+AE83+AG83+AI83</f>
        <v>0</v>
      </c>
      <c r="AL83" s="414"/>
      <c r="AM83" s="1125"/>
      <c r="AN83" s="1116"/>
      <c r="AO83" s="1117"/>
      <c r="AP83" s="1114"/>
      <c r="AQ83" s="1115"/>
      <c r="AR83" s="1116"/>
      <c r="AS83" s="1117"/>
      <c r="AT83" s="348"/>
      <c r="AU83" s="349"/>
      <c r="AV83" s="350"/>
      <c r="AW83" s="351"/>
      <c r="AX83" s="352"/>
      <c r="AY83" s="402"/>
      <c r="AZ83" s="1106"/>
      <c r="BA83" s="1109"/>
      <c r="BB83" s="1112"/>
      <c r="BC83" s="1109"/>
      <c r="BD83" s="1089"/>
      <c r="BE83" s="1092"/>
      <c r="BF83" s="415"/>
      <c r="BG83" s="340"/>
      <c r="BH83" s="325">
        <v>0.4</v>
      </c>
      <c r="BI83" s="341" t="str">
        <f>IF(ISERROR(IF(V80="R.INHERENTE
2","R. INHERENTE",(IF(BD80="R.RESIDUAL
2","R. RESIDUAL"," ")))),"",(IF(V80="R.INHERENTE
2","R. INHERENTE",(IF(BD80="R.RESIDUAL
2","R. RESIDUAL"," ")))))</f>
        <v xml:space="preserve"> </v>
      </c>
      <c r="BJ83" s="342" t="str">
        <f>IF(ISERROR(IF(V80="R.INHERENTE
7","R. INHERENTE",(IF(BD80="R.RESIDUAL
7","R. RESIDUAL"," ")))),"",(IF(V80="R.INHERENTE
7","R. INHERENTE",(IF(BD80="R.RESIDUAL
7","R. RESIDUAL"," ")))))</f>
        <v xml:space="preserve"> </v>
      </c>
      <c r="BK83" s="353" t="str">
        <f>IF(ISERROR(IF(V80="R.INHERENTE
12","R. INHERENTE",(IF(BD80="R.RESIDUAL
12","R. RESIDUAL"," ")))),"",(IF(V80="R.INHERENTE
12","R. INHERENTE",(IF(BD80="R.RESIDUAL
12","R. RESIDUAL"," ")))))</f>
        <v xml:space="preserve"> </v>
      </c>
      <c r="BL83" s="343" t="str">
        <f>IF(ISERROR(IF(V80="R.INHERENTE
17","R. INHERENTE",(IF(BD80="R.RESIDUAL
17","R. RESIDUAL"," ")))),"",(IF(V80="R.INHERENTE
17","R. INHERENTE",(IF(BD80="R.RESIDUAL
17","R. RESIDUAL"," ")))))</f>
        <v xml:space="preserve"> </v>
      </c>
      <c r="BM83" s="345" t="str">
        <f>IF(ISERROR(IF(V80="R.INHERENTE
22","R. INHERENTE",(IF(BD80="R.RESIDUAL
22","R. RESIDUAL"," ")))),"",(IF(V80="R.INHERENTE
22","R. INHERENTE",(IF(BD80="R.RESIDUAL
22","R. RESIDUAL"," ")))))</f>
        <v>R. RESIDUAL</v>
      </c>
      <c r="BN83" s="415"/>
      <c r="BO83" s="1187"/>
      <c r="BP83" s="1099"/>
      <c r="BQ83" s="1099"/>
      <c r="BR83" s="1099"/>
      <c r="BS83" s="1099"/>
      <c r="BT83" s="1080"/>
      <c r="BU83" s="415"/>
      <c r="BV83" s="1190"/>
      <c r="BW83" s="1202"/>
      <c r="BX83" s="1086"/>
      <c r="BY83" s="415"/>
      <c r="BZ83" s="1068"/>
      <c r="CA83" s="1071"/>
      <c r="CB83" s="1074"/>
      <c r="CC83" s="1065"/>
      <c r="CD83" s="1065"/>
      <c r="CE83" s="1065"/>
      <c r="CF83" s="1065"/>
      <c r="CG83" s="1065"/>
      <c r="CH83" s="1065"/>
      <c r="CI83" s="1065"/>
      <c r="CJ83" s="1065"/>
      <c r="CK83" s="1065"/>
      <c r="CL83" s="1065"/>
      <c r="CM83" s="1065"/>
      <c r="CN83" s="1065"/>
      <c r="CO83" s="1065"/>
      <c r="CP83" s="1065"/>
      <c r="CQ83" s="1065"/>
      <c r="CR83" s="1065"/>
      <c r="CS83" s="1065"/>
      <c r="CT83" s="1042"/>
      <c r="CU83" s="415"/>
      <c r="CV83" s="1068"/>
      <c r="CW83" s="1071"/>
      <c r="CX83" s="1074"/>
      <c r="CY83" s="1056"/>
      <c r="CZ83" s="1060"/>
      <c r="DA83" s="1061"/>
      <c r="DB83" s="1060"/>
      <c r="DC83" s="1061"/>
      <c r="DD83" s="1056"/>
      <c r="DE83" s="1056"/>
      <c r="DF83" s="1056"/>
      <c r="DG83" s="1056"/>
      <c r="DH83" s="1056"/>
      <c r="DI83" s="1056"/>
      <c r="DJ83" s="1056"/>
      <c r="DK83" s="1056"/>
      <c r="DL83" s="1056"/>
      <c r="DM83" s="1056"/>
      <c r="DN83" s="1056"/>
      <c r="DO83" s="1056"/>
      <c r="DP83" s="1056"/>
      <c r="DQ83" s="1056"/>
      <c r="DR83" s="1056"/>
      <c r="DS83" s="1056"/>
      <c r="DT83" s="1042"/>
      <c r="DU83" s="415"/>
      <c r="DV83" s="1045"/>
      <c r="DW83" s="1048"/>
      <c r="DX83" s="1048"/>
      <c r="DY83" s="1051"/>
    </row>
    <row r="84" spans="2:129" s="391" customFormat="1" ht="48" customHeight="1" thickBot="1">
      <c r="B84" s="1200"/>
      <c r="C84" s="1167"/>
      <c r="D84" s="1170"/>
      <c r="E84" s="1173"/>
      <c r="F84" s="1170"/>
      <c r="G84" s="1176"/>
      <c r="H84" s="1146"/>
      <c r="I84" s="354"/>
      <c r="J84" s="355" t="s">
        <v>1089</v>
      </c>
      <c r="K84" s="356"/>
      <c r="L84" s="357"/>
      <c r="M84" s="1149"/>
      <c r="N84" s="1152"/>
      <c r="O84" s="1155"/>
      <c r="P84" s="415"/>
      <c r="Q84" s="1158"/>
      <c r="R84" s="1161"/>
      <c r="S84" s="1129"/>
      <c r="T84" s="1132"/>
      <c r="U84" s="1135"/>
      <c r="V84" s="1138"/>
      <c r="W84" s="297"/>
      <c r="X84" s="358"/>
      <c r="Y84" s="359"/>
      <c r="Z84" s="1141"/>
      <c r="AA84" s="1142"/>
      <c r="AB84" s="1143"/>
      <c r="AC84" s="1142"/>
      <c r="AD84" s="1143"/>
      <c r="AE84" s="1142"/>
      <c r="AF84" s="1143"/>
      <c r="AG84" s="1142"/>
      <c r="AH84" s="1143"/>
      <c r="AI84" s="1142"/>
      <c r="AJ84" s="1143"/>
      <c r="AK84" s="416">
        <f>AA84+AC84+AE84+AG84+AI84</f>
        <v>0</v>
      </c>
      <c r="AL84" s="417"/>
      <c r="AM84" s="1126"/>
      <c r="AN84" s="1118"/>
      <c r="AO84" s="1119"/>
      <c r="AP84" s="1120"/>
      <c r="AQ84" s="1121"/>
      <c r="AR84" s="1118"/>
      <c r="AS84" s="1119"/>
      <c r="AT84" s="360"/>
      <c r="AU84" s="361"/>
      <c r="AV84" s="362"/>
      <c r="AW84" s="363"/>
      <c r="AX84" s="364"/>
      <c r="AY84" s="402">
        <f>+(IF(AND($AZ92&gt;0,$AZ92&lt;=0.2),0.2,(IF(AND($AZ92&gt;0.2,$AZ92&lt;=0.4),0.4,(IF(AND($AZ92&gt;0.4,$AZ92&lt;=0.6),0.6,(IF(AND($AZ92&gt;0.6,$AZ92&lt;=0.8),0.8,(IF($AZ92&gt;0.8,1,""))))))))))</f>
        <v>0.8</v>
      </c>
      <c r="AZ84" s="1107"/>
      <c r="BA84" s="1110"/>
      <c r="BB84" s="1113"/>
      <c r="BC84" s="1110"/>
      <c r="BD84" s="1090"/>
      <c r="BE84" s="1093"/>
      <c r="BF84" s="415"/>
      <c r="BG84" s="340"/>
      <c r="BH84" s="365">
        <v>0.2</v>
      </c>
      <c r="BI84" s="366" t="str">
        <f>IF(ISERROR(IF(V80="R.INHERENTE
1","R. INHERENTE",(IF(BD80="R.RESIDUAL
1","R. RESIDUAL"," ")))),"",(IF(V80="R.INHERENTE
1","R. INHERENTE",(IF(BD80="R.RESIDUAL
1","R. RESIDUAL"," ")))))</f>
        <v xml:space="preserve"> </v>
      </c>
      <c r="BJ84" s="367" t="str">
        <f>IF(ISERROR(IF(V80="R.INHERENTE
6","R. INHERENTE",(IF(BD80="R.RESIDUAL
6","R. RESIDUAL"," ")))),"",(IF(V80="R.INHERENTE
6","R. INHERENTE",(IF(BD80="R.RESIDUAL
6","R. RESIDUAL"," ")))))</f>
        <v xml:space="preserve"> </v>
      </c>
      <c r="BK84" s="368" t="str">
        <f>IF(ISERROR(IF(V80="R.INHERENTE
11","R. INHERENTE",(IF(BD80="R.RESIDUAL
11","R. RESIDUAL"," ")))),"",(IF(V80="R.INHERENTE
11","R. INHERENTE",(IF(BD80="R.RESIDUAL
11","R. RESIDUAL"," ")))))</f>
        <v xml:space="preserve"> </v>
      </c>
      <c r="BL84" s="369" t="str">
        <f>IF(ISERROR(IF(V80="R.INHERENTE
16","R. INHERENTE",(IF(BD80="R.RESIDUAL
16","R. RESIDUAL"," ")))),"",(IF(V80="R.INHERENTE
16","R. INHERENTE",(IF(BD80="R.RESIDUAL
16","R. RESIDUAL"," ")))))</f>
        <v xml:space="preserve"> </v>
      </c>
      <c r="BM84" s="370" t="str">
        <f>IF(ISERROR(IF(V80="R.INHERENTE
21","R. INHERENTE",(IF(BD80="R.RESIDUAL
21","R. RESIDUAL"," ")))),"",(IF(V80="R.INHERENTE
21","R. INHERENTE",(IF(BD80="R.RESIDUAL
21","R. RESIDUAL"," ")))))</f>
        <v xml:space="preserve"> </v>
      </c>
      <c r="BN84" s="415"/>
      <c r="BO84" s="1188"/>
      <c r="BP84" s="1100"/>
      <c r="BQ84" s="1100"/>
      <c r="BR84" s="1100"/>
      <c r="BS84" s="1100"/>
      <c r="BT84" s="1081"/>
      <c r="BU84" s="415"/>
      <c r="BV84" s="1191"/>
      <c r="BW84" s="1203"/>
      <c r="BX84" s="1087"/>
      <c r="BY84" s="415"/>
      <c r="BZ84" s="1069"/>
      <c r="CA84" s="1072"/>
      <c r="CB84" s="1075"/>
      <c r="CC84" s="1066"/>
      <c r="CD84" s="1066"/>
      <c r="CE84" s="1066"/>
      <c r="CF84" s="1066"/>
      <c r="CG84" s="1066"/>
      <c r="CH84" s="1066"/>
      <c r="CI84" s="1066"/>
      <c r="CJ84" s="1066"/>
      <c r="CK84" s="1066"/>
      <c r="CL84" s="1066"/>
      <c r="CM84" s="1066"/>
      <c r="CN84" s="1066"/>
      <c r="CO84" s="1066"/>
      <c r="CP84" s="1066"/>
      <c r="CQ84" s="1066"/>
      <c r="CR84" s="1066"/>
      <c r="CS84" s="1066"/>
      <c r="CT84" s="1043"/>
      <c r="CU84" s="415"/>
      <c r="CV84" s="1069"/>
      <c r="CW84" s="1072"/>
      <c r="CX84" s="1075"/>
      <c r="CY84" s="1057"/>
      <c r="CZ84" s="1062"/>
      <c r="DA84" s="1063"/>
      <c r="DB84" s="1062"/>
      <c r="DC84" s="1063"/>
      <c r="DD84" s="1057"/>
      <c r="DE84" s="1057"/>
      <c r="DF84" s="1057"/>
      <c r="DG84" s="1057"/>
      <c r="DH84" s="1057"/>
      <c r="DI84" s="1057"/>
      <c r="DJ84" s="1057"/>
      <c r="DK84" s="1057"/>
      <c r="DL84" s="1057"/>
      <c r="DM84" s="1057"/>
      <c r="DN84" s="1057"/>
      <c r="DO84" s="1057"/>
      <c r="DP84" s="1057"/>
      <c r="DQ84" s="1057"/>
      <c r="DR84" s="1057"/>
      <c r="DS84" s="1057"/>
      <c r="DT84" s="1043"/>
      <c r="DU84" s="415"/>
      <c r="DV84" s="1046"/>
      <c r="DW84" s="1049"/>
      <c r="DX84" s="1049"/>
      <c r="DY84" s="1052"/>
    </row>
    <row r="85" spans="2:129" ht="12.75" customHeight="1" thickBot="1">
      <c r="W85" s="297"/>
      <c r="AY85" s="402"/>
      <c r="BI85" s="419">
        <v>0.2</v>
      </c>
      <c r="BJ85" s="420">
        <v>0.4</v>
      </c>
      <c r="BK85" s="420">
        <v>0.60000000000000009</v>
      </c>
      <c r="BL85" s="420">
        <v>0.8</v>
      </c>
      <c r="BM85" s="420">
        <v>1</v>
      </c>
    </row>
    <row r="86" spans="2:129" s="391" customFormat="1" ht="48" customHeight="1" thickBot="1">
      <c r="B86" s="1198" t="s">
        <v>1236</v>
      </c>
      <c r="C86" s="1165">
        <v>12</v>
      </c>
      <c r="D86" s="1168" t="s">
        <v>1317</v>
      </c>
      <c r="E86" s="1171" t="s">
        <v>1318</v>
      </c>
      <c r="F86" s="1168" t="s">
        <v>1264</v>
      </c>
      <c r="G86" s="1174" t="s">
        <v>1044</v>
      </c>
      <c r="H86" s="1144" t="s">
        <v>1344</v>
      </c>
      <c r="I86" s="314" t="s">
        <v>1345</v>
      </c>
      <c r="J86" s="315" t="s">
        <v>1047</v>
      </c>
      <c r="K86" s="316" t="s">
        <v>1346</v>
      </c>
      <c r="L86" s="317" t="s">
        <v>1084</v>
      </c>
      <c r="M86" s="1147" t="str">
        <f>IF(G86="","",(CONCATENATE("Posibilidad de afectación ",G86," ",H86," ",I86," ",I87," ",I88," ",I89," ",I90)))</f>
        <v xml:space="preserve">Posibilidad de afectación económica y reputacional por aceptación de dádivas o cobro para beneficio a nombre propio o de terceros durante la prestación de servicio de transporte Asistencial en el marco del trámite de atención inicial de urgencias.    </v>
      </c>
      <c r="N86" s="1150" t="s">
        <v>1094</v>
      </c>
      <c r="O86" s="1153" t="s">
        <v>1095</v>
      </c>
      <c r="P86" s="415"/>
      <c r="Q86" s="1156" t="s">
        <v>1052</v>
      </c>
      <c r="R86" s="1159">
        <f>IF(ISERROR(VLOOKUP($Q86,[3]Listas!$F$21:$G$25,2,FALSE)),"",(VLOOKUP($Q86,[3]Listas!$F$21:$G$25,2,FALSE)))</f>
        <v>0.8</v>
      </c>
      <c r="S86" s="1127" t="str">
        <f>IF(ISERROR(VLOOKUP($R86,[3]Listas!$F$4:$G$8,2,FALSE)),"",(VLOOKUP($R86,[3]Listas!$F$4:$G$8,2,FALSE)))</f>
        <v>ALTA
Es viable que el evento ocurra en la mayoria de las circunstancias.</v>
      </c>
      <c r="T86" s="1130" t="s">
        <v>1220</v>
      </c>
      <c r="U86" s="1133">
        <f>IF(ISERROR(VLOOKUP($T86,[3]Listas!$F$30:$G$37,2,FALSE)),"",(VLOOKUP($T86,[3]Listas!$F$30:$G$37,2,FALSE)))</f>
        <v>0.6</v>
      </c>
      <c r="V86" s="1136" t="str">
        <f>IF(R86="","",(CONCATENATE("R.INHERENTE
",(IF(AND($R86=0.2,$U86=0.2),1,(IF(AND($R86=0.2,$U86=0.4),6,(IF(AND($R86=0.2,$U86=0.6),11,(IF(AND($R86=0.2,$U86=0.8),16,(IF(AND($R86=0.2,$U86=1),21,(IF(AND($R86=0.4,$U86=0.2),2,(IF(AND($R86=0.4,$U86=0.4),7,(IF(AND($R86=0.4,$U86=0.6),12,(IF(AND($R86=0.4,$U86=0.8),17,(IF(AND($R86=0.4,$U86=1),22,(IF(AND($R86=0.6,$U86=0.2),3,(IF(AND($R86=0.6,$U86=0.4),8,(IF(AND($R86=0.6,$U86=0.6),13,(IF(AND($R86=0.6,$U86=0.8),18,(IF(AND($R86=0.6,$U86=1),23,(IF(AND($R86=0.8,$U86=0.2),4,(IF(AND($R86=0.8,$U86=0.4),9,(IF(AND($R86=0.8,$U86=0.6),14,(IF(AND($R86=0.8,$U86=0.8),19,(IF(AND($R86=0.8,$U86=1),24,(IF(AND($R86=1,$U86=0.2),5,(IF(AND($R86=1,$U86=0.4),10,(IF(AND($R86=1,$U86=0.6),15,(IF(AND($R86=1,$U86=0.8),20,(IF(AND($R86=1,$U86=1),25,"")))))))))))))))))))))))))))))))))))))))))))))))))))))</f>
        <v>R.INHERENTE
14</v>
      </c>
      <c r="W86" s="297"/>
      <c r="X86" s="318" t="s">
        <v>1347</v>
      </c>
      <c r="Y86" s="319" t="s">
        <v>1055</v>
      </c>
      <c r="Z86" s="1139" t="s">
        <v>1056</v>
      </c>
      <c r="AA86" s="1122">
        <v>25</v>
      </c>
      <c r="AB86" s="1123"/>
      <c r="AC86" s="1122"/>
      <c r="AD86" s="1123"/>
      <c r="AE86" s="1122"/>
      <c r="AF86" s="1123"/>
      <c r="AG86" s="1122"/>
      <c r="AH86" s="1123"/>
      <c r="AI86" s="1122">
        <v>15</v>
      </c>
      <c r="AJ86" s="1123"/>
      <c r="AK86" s="411">
        <f>AA86+AC86+AE86+AG86+AI86</f>
        <v>40</v>
      </c>
      <c r="AL86" s="412">
        <v>0.48</v>
      </c>
      <c r="AM86" s="1124">
        <f>U86</f>
        <v>0.6</v>
      </c>
      <c r="AN86" s="1103" t="s">
        <v>1022</v>
      </c>
      <c r="AO86" s="1104"/>
      <c r="AP86" s="1101" t="s">
        <v>1057</v>
      </c>
      <c r="AQ86" s="1102"/>
      <c r="AR86" s="1103" t="s">
        <v>1022</v>
      </c>
      <c r="AS86" s="1104"/>
      <c r="AT86" s="320" t="s">
        <v>1348</v>
      </c>
      <c r="AU86" s="321" t="s">
        <v>172</v>
      </c>
      <c r="AV86" s="322" t="s">
        <v>1349</v>
      </c>
      <c r="AW86" s="323" t="s">
        <v>1350</v>
      </c>
      <c r="AX86" s="324" t="s">
        <v>1351</v>
      </c>
      <c r="AY86" s="402"/>
      <c r="AZ86" s="1105">
        <f>+MIN(AL86:AL90)</f>
        <v>0.28799999999999998</v>
      </c>
      <c r="BA86" s="1108" t="str">
        <f>+(IF($AY78=0.2,"MUY BAJA",(IF($AY78=0.4,"BAJA",(IF($AY78=0.6,"MEDIA",(IF($AY78=0.8,"ALTA",(IF($AY78=1,"MUY ALTA",""))))))))))</f>
        <v>BAJA</v>
      </c>
      <c r="BB86" s="1111">
        <f>+MIN(AM86:AM90)</f>
        <v>0.6</v>
      </c>
      <c r="BC86" s="1108" t="str">
        <f>+(IF($BF86=0.2,"MUY BAJA",(IF($BF86=0.4,"BAJA",(IF($BF86=0.6,"MEDIA",(IF($BF86=0.8,"ALTA",(IF($BF86=1,"MUY ALTA",""))))))))))</f>
        <v>MEDIA</v>
      </c>
      <c r="BD86" s="1088" t="str">
        <f>IF($AY78="","",(CONCATENATE("R.RESIDUAL
",(IF(AND($AY78=0.2,$BF86=0.2),1,(IF(AND($AY78=0.2,$BF86=0.4),6,(IF(AND($AY78=0.2,$BF86=0.6),11,(IF(AND($AY78=0.2,$BF86=0.8),16,(IF(AND($AY78=0.2,$BF86=1),21,(IF(AND($AY78=0.4,$BF86=0.2),2,(IF(AND($AY78=0.4,$BF86=0.4),7,(IF(AND($AY78=0.4,$BF86=0.6),12,(IF(AND($AY78=0.4,$BF86=0.8),17,(IF(AND($AY78=0.4,$BF86=1),22,(IF(AND($AY78=0.6,$BF86=0.2),3,(IF(AND($AY78=0.6,$BF86=0.4),8,(IF(AND($AY78=0.6,$BF86=0.6),13,(IF(AND($AY78=0.6,$BF86=0.8),18,(IF(AND($AY78=0.6,$BF86=1),23,(IF(AND($AY78=0.8,$BF86=0.2),4,(IF(AND($AY78=0.8,$BF86=0.4),9,(IF(AND($AY78=0.8,$BF86=0.6),14,(IF(AND($AY78=0.8,$BF86=0.8),19,(IF(AND($AY78=0.8,$BF86=1),24,(IF(AND($AY78=1,$BF86=0.2),5,(IF(AND($AY78=1,$BF86=0.4),10,(IF(AND($AY78=1,$BF86=0.6),15,(IF(AND($AY78=1,$BF86=0.8),20,(IF(AND($AY78=1,$BF86=1),25,"")))))))))))))))))))))))))))))))))))))))))))))))))))))</f>
        <v>R.RESIDUAL
12</v>
      </c>
      <c r="BE86" s="1091" t="s">
        <v>1063</v>
      </c>
      <c r="BF86" s="402">
        <f>+(IF(AND($BB86&gt;0,$BB86&lt;=0.2),0.2,(IF(AND($BB86&gt;0.2,$BB86&lt;=0.4),0.4,(IF(AND($BB86&gt;0.4,$BB86&lt;=0.6),0.6,(IF(AND($BB86&gt;0.6,$BB86&lt;=0.8),0.8,(IF($BB86&gt;0.8,1,""))))))))))</f>
        <v>0.6</v>
      </c>
      <c r="BG86" s="298">
        <f>+VLOOKUP($BD86,[3]Listas!$G$114:$H$138,2,FALSE)</f>
        <v>12</v>
      </c>
      <c r="BH86" s="325">
        <v>1</v>
      </c>
      <c r="BI86" s="326" t="str">
        <f>IF(ISERROR(IF(V86="R.INHERENTE
5","R. INHERENTE",(IF(BD86="R.RESIDUAL
5","R. RESIDUAL"," ")))),"",(IF(V86="R.INHERENTE
5","R. INHERENTE",(IF(BD86="R.RESIDUAL
5","R. RESIDUAL"," ")))))</f>
        <v xml:space="preserve"> </v>
      </c>
      <c r="BJ86" s="327" t="str">
        <f>IF(ISERROR(IF(V86="R.INHERENTE
10","R. INHERENTE",(IF(BD86="R.RESIDUAL
10","R. RESIDUAL"," ")))),"",(IF(V86="R.INHERENTE
10","R. INHERENTE",(IF(BD86="R.RESIDUAL
10","R. RESIDUAL"," ")))))</f>
        <v xml:space="preserve"> </v>
      </c>
      <c r="BK86" s="328" t="str">
        <f>IF(ISERROR(IF(V86="R.INHERENTE
15","R. INHERENTE",(IF(BD86="R.RESIDUAL
15","R. RESIDUAL"," ")))),"",(IF(V86="R.INHERENTE
15","R. INHERENTE",(IF(BD86="R.RESIDUAL
15","R. RESIDUAL"," ")))))</f>
        <v xml:space="preserve"> </v>
      </c>
      <c r="BL86" s="328" t="str">
        <f>IF(ISERROR(IF(V86="R.INHERENTE
20","R. INHERENTE",(IF(BD86="R.RESIDUAL
20","R. RESIDUAL"," ")))),"",(IF(V86="R.INHERENTE
20","R. INHERENTE",(IF(BD86="R.RESIDUAL
20","R. RESIDUAL"," ")))))</f>
        <v xml:space="preserve"> </v>
      </c>
      <c r="BM86" s="329" t="str">
        <f>IF(ISERROR(IF(V86="R.INHERENTE
25","R. INHERENTE",(IF(BD86="R.RESIDUAL
25","R. RESIDUAL"," ")))),"",(IF(V86="R.INHERENTE
25","R. INHERENTE",(IF(BD86="R.RESIDUAL
25","R. RESIDUAL"," ")))))</f>
        <v xml:space="preserve"> </v>
      </c>
      <c r="BN86" s="415"/>
      <c r="BO86" s="1186" t="s">
        <v>1352</v>
      </c>
      <c r="BP86" s="1177" t="s">
        <v>1353</v>
      </c>
      <c r="BQ86" s="1098" t="s">
        <v>1329</v>
      </c>
      <c r="BR86" s="1098">
        <v>45078</v>
      </c>
      <c r="BS86" s="1177" t="s">
        <v>1306</v>
      </c>
      <c r="BT86" s="1079" t="s">
        <v>1067</v>
      </c>
      <c r="BU86" s="415"/>
      <c r="BV86" s="1189" t="s">
        <v>1354</v>
      </c>
      <c r="BW86" s="1201" t="s">
        <v>1355</v>
      </c>
      <c r="BX86" s="1085" t="s">
        <v>1356</v>
      </c>
      <c r="BY86" s="415"/>
      <c r="BZ86" s="1067" t="s">
        <v>1070</v>
      </c>
      <c r="CA86" s="1070" t="s">
        <v>1071</v>
      </c>
      <c r="CB86" s="1073" t="s">
        <v>1072</v>
      </c>
      <c r="CC86" s="1064"/>
      <c r="CD86" s="1064" t="s">
        <v>1022</v>
      </c>
      <c r="CE86" s="1064" t="s">
        <v>1022</v>
      </c>
      <c r="CF86" s="1064" t="s">
        <v>1022</v>
      </c>
      <c r="CG86" s="1064"/>
      <c r="CH86" s="1064" t="s">
        <v>1022</v>
      </c>
      <c r="CI86" s="1064" t="s">
        <v>1022</v>
      </c>
      <c r="CJ86" s="1064" t="s">
        <v>1022</v>
      </c>
      <c r="CK86" s="1064"/>
      <c r="CL86" s="1064" t="s">
        <v>1023</v>
      </c>
      <c r="CM86" s="1064" t="s">
        <v>1023</v>
      </c>
      <c r="CN86" s="1064" t="s">
        <v>1023</v>
      </c>
      <c r="CO86" s="1064"/>
      <c r="CP86" s="1064" t="s">
        <v>1022</v>
      </c>
      <c r="CQ86" s="1064" t="s">
        <v>1022</v>
      </c>
      <c r="CR86" s="1064" t="s">
        <v>1022</v>
      </c>
      <c r="CS86" s="1064"/>
      <c r="CT86" s="1041" t="s">
        <v>1073</v>
      </c>
      <c r="CU86" s="415"/>
      <c r="CV86" s="1067" t="s">
        <v>1070</v>
      </c>
      <c r="CW86" s="1070" t="s">
        <v>1071</v>
      </c>
      <c r="CX86" s="1073" t="s">
        <v>1072</v>
      </c>
      <c r="CY86" s="1055"/>
      <c r="CZ86" s="1058" t="s">
        <v>1023</v>
      </c>
      <c r="DA86" s="1059"/>
      <c r="DB86" s="1058"/>
      <c r="DC86" s="1059"/>
      <c r="DD86" s="1055" t="s">
        <v>1022</v>
      </c>
      <c r="DE86" s="1055" t="s">
        <v>1022</v>
      </c>
      <c r="DF86" s="1055" t="s">
        <v>1022</v>
      </c>
      <c r="DG86" s="1055"/>
      <c r="DH86" s="1055" t="s">
        <v>1022</v>
      </c>
      <c r="DI86" s="1055" t="s">
        <v>1022</v>
      </c>
      <c r="DJ86" s="1055" t="s">
        <v>1022</v>
      </c>
      <c r="DK86" s="1055"/>
      <c r="DL86" s="1055" t="s">
        <v>1023</v>
      </c>
      <c r="DM86" s="1055" t="s">
        <v>1023</v>
      </c>
      <c r="DN86" s="1055" t="s">
        <v>1023</v>
      </c>
      <c r="DO86" s="1055"/>
      <c r="DP86" s="1055" t="s">
        <v>1022</v>
      </c>
      <c r="DQ86" s="1055" t="s">
        <v>1022</v>
      </c>
      <c r="DR86" s="1055" t="s">
        <v>1022</v>
      </c>
      <c r="DS86" s="1055"/>
      <c r="DT86" s="1041" t="s">
        <v>1074</v>
      </c>
      <c r="DU86" s="415"/>
      <c r="DV86" s="1044"/>
      <c r="DW86" s="1047"/>
      <c r="DX86" s="1047"/>
      <c r="DY86" s="1050"/>
    </row>
    <row r="87" spans="2:129" s="391" customFormat="1" ht="48" customHeight="1">
      <c r="B87" s="1199"/>
      <c r="C87" s="1166"/>
      <c r="D87" s="1169"/>
      <c r="E87" s="1172"/>
      <c r="F87" s="1169"/>
      <c r="G87" s="1175"/>
      <c r="H87" s="1145"/>
      <c r="I87" s="386"/>
      <c r="J87" s="331" t="s">
        <v>1076</v>
      </c>
      <c r="K87" s="332" t="s">
        <v>1357</v>
      </c>
      <c r="L87" s="333" t="s">
        <v>1093</v>
      </c>
      <c r="M87" s="1148"/>
      <c r="N87" s="1151"/>
      <c r="O87" s="1154"/>
      <c r="P87" s="415"/>
      <c r="Q87" s="1157"/>
      <c r="R87" s="1160"/>
      <c r="S87" s="1128"/>
      <c r="T87" s="1131"/>
      <c r="U87" s="1134"/>
      <c r="V87" s="1137"/>
      <c r="W87" s="297"/>
      <c r="X87" s="318" t="s">
        <v>1358</v>
      </c>
      <c r="Y87" s="335" t="s">
        <v>1055</v>
      </c>
      <c r="Z87" s="1140"/>
      <c r="AA87" s="1053">
        <v>25</v>
      </c>
      <c r="AB87" s="1054"/>
      <c r="AC87" s="1053"/>
      <c r="AD87" s="1054"/>
      <c r="AE87" s="1053"/>
      <c r="AF87" s="1054"/>
      <c r="AG87" s="1053"/>
      <c r="AH87" s="1054"/>
      <c r="AI87" s="1053">
        <v>15</v>
      </c>
      <c r="AJ87" s="1054"/>
      <c r="AK87" s="413">
        <f>AA87+AC87+AE87+AG87+AI87</f>
        <v>40</v>
      </c>
      <c r="AL87" s="414">
        <v>0.28799999999999998</v>
      </c>
      <c r="AM87" s="1125"/>
      <c r="AN87" s="1116" t="s">
        <v>1022</v>
      </c>
      <c r="AO87" s="1117"/>
      <c r="AP87" s="1114" t="s">
        <v>1057</v>
      </c>
      <c r="AQ87" s="1115"/>
      <c r="AR87" s="1116" t="s">
        <v>1022</v>
      </c>
      <c r="AS87" s="1117"/>
      <c r="AT87" s="287" t="s">
        <v>1359</v>
      </c>
      <c r="AU87" s="336" t="s">
        <v>1021</v>
      </c>
      <c r="AV87" s="337" t="s">
        <v>1360</v>
      </c>
      <c r="AW87" s="338" t="s">
        <v>1350</v>
      </c>
      <c r="AX87" s="339" t="s">
        <v>1351</v>
      </c>
      <c r="AY87" s="402"/>
      <c r="AZ87" s="1106"/>
      <c r="BA87" s="1109"/>
      <c r="BB87" s="1112"/>
      <c r="BC87" s="1109"/>
      <c r="BD87" s="1089"/>
      <c r="BE87" s="1092"/>
      <c r="BF87" s="415"/>
      <c r="BG87" s="340"/>
      <c r="BH87" s="325">
        <v>0.8</v>
      </c>
      <c r="BI87" s="341" t="str">
        <f>IF(ISERROR(IF(V86="R.INHERENTE
4","R. INHERENTE",(IF(BD86="R.RESIDUAL
4","R. RESIDUAL"," ")))),"",(IF(V86="R.INHERENTE
4","R. INHERENTE",(IF(BD86="R.RESIDUAL
4","R. RESIDUAL"," ")))))</f>
        <v xml:space="preserve"> </v>
      </c>
      <c r="BJ87" s="342" t="str">
        <f>IF(ISERROR(IF(V86="R.INHERENTE
9","R. INHERENTE",(IF(BD86="R.RESIDUAL
9","R. RESIDUAL"," ")))),"",(IF(V86="R.INHERENTE
9","R. INHERENTE",(IF(BD86="R.RESIDUAL
9","R. RESIDUAL"," ")))))</f>
        <v xml:space="preserve"> </v>
      </c>
      <c r="BK87" s="343" t="str">
        <f>IF(ISERROR(IF(V86="R.INHERENTE
14","R. INHERENTE",(IF(BD86="R.RESIDUAL
14","R. RESIDUAL"," ")))),"",(IF(V86="R.INHERENTE
14","R. INHERENTE",(IF(BD86="R.RESIDUAL
14","R. RESIDUAL"," ")))))</f>
        <v>R. INHERENTE</v>
      </c>
      <c r="BL87" s="344" t="str">
        <f>IF(ISERROR(IF(V86="R.INHERENTE
19","R. INHERENTE",(IF(BD86="R.RESIDUAL
19","R. RESIDUAL"," ")))),"",(IF(V86="R.INHERENTE
19","R. INHERENTE",(IF(BD86="R.RESIDUAL
19","R. RESIDUAL"," ")))))</f>
        <v xml:space="preserve"> </v>
      </c>
      <c r="BM87" s="345" t="str">
        <f>IF(ISERROR(IF(V86="R.INHERENTE
24","R. INHERENTE",(IF(BD86="R.RESIDUAL
24","R. RESIDUAL"," ")))),"",(IF(V86="R.INHERENTE
24","R. INHERENTE",(IF(BD86="R.RESIDUAL
24","R. RESIDUAL"," ")))))</f>
        <v xml:space="preserve"> </v>
      </c>
      <c r="BN87" s="415"/>
      <c r="BO87" s="1187"/>
      <c r="BP87" s="1099"/>
      <c r="BQ87" s="1099"/>
      <c r="BR87" s="1099"/>
      <c r="BS87" s="1099"/>
      <c r="BT87" s="1080"/>
      <c r="BU87" s="415"/>
      <c r="BV87" s="1190"/>
      <c r="BW87" s="1202"/>
      <c r="BX87" s="1204"/>
      <c r="BY87" s="415"/>
      <c r="BZ87" s="1068"/>
      <c r="CA87" s="1071"/>
      <c r="CB87" s="1074"/>
      <c r="CC87" s="1065"/>
      <c r="CD87" s="1065"/>
      <c r="CE87" s="1065"/>
      <c r="CF87" s="1065"/>
      <c r="CG87" s="1065"/>
      <c r="CH87" s="1065"/>
      <c r="CI87" s="1065"/>
      <c r="CJ87" s="1065"/>
      <c r="CK87" s="1065"/>
      <c r="CL87" s="1065"/>
      <c r="CM87" s="1065"/>
      <c r="CN87" s="1065"/>
      <c r="CO87" s="1065"/>
      <c r="CP87" s="1065"/>
      <c r="CQ87" s="1065"/>
      <c r="CR87" s="1065"/>
      <c r="CS87" s="1065"/>
      <c r="CT87" s="1042"/>
      <c r="CU87" s="415"/>
      <c r="CV87" s="1068"/>
      <c r="CW87" s="1071"/>
      <c r="CX87" s="1074"/>
      <c r="CY87" s="1056"/>
      <c r="CZ87" s="1060"/>
      <c r="DA87" s="1061"/>
      <c r="DB87" s="1060"/>
      <c r="DC87" s="1061"/>
      <c r="DD87" s="1056"/>
      <c r="DE87" s="1056"/>
      <c r="DF87" s="1056"/>
      <c r="DG87" s="1056"/>
      <c r="DH87" s="1056"/>
      <c r="DI87" s="1056"/>
      <c r="DJ87" s="1056"/>
      <c r="DK87" s="1056"/>
      <c r="DL87" s="1056"/>
      <c r="DM87" s="1056"/>
      <c r="DN87" s="1056"/>
      <c r="DO87" s="1056"/>
      <c r="DP87" s="1056"/>
      <c r="DQ87" s="1056"/>
      <c r="DR87" s="1056"/>
      <c r="DS87" s="1056"/>
      <c r="DT87" s="1042"/>
      <c r="DU87" s="415"/>
      <c r="DV87" s="1045"/>
      <c r="DW87" s="1048"/>
      <c r="DX87" s="1048"/>
      <c r="DY87" s="1051"/>
    </row>
    <row r="88" spans="2:129" s="391" customFormat="1" ht="48" customHeight="1">
      <c r="B88" s="1199"/>
      <c r="C88" s="1166"/>
      <c r="D88" s="1169"/>
      <c r="E88" s="1172"/>
      <c r="F88" s="1169"/>
      <c r="G88" s="1175"/>
      <c r="H88" s="1145"/>
      <c r="I88" s="346"/>
      <c r="J88" s="331" t="s">
        <v>1082</v>
      </c>
      <c r="K88" s="371"/>
      <c r="L88" s="333"/>
      <c r="M88" s="1148"/>
      <c r="N88" s="1151"/>
      <c r="O88" s="1154"/>
      <c r="P88" s="415"/>
      <c r="Q88" s="1157"/>
      <c r="R88" s="1160"/>
      <c r="S88" s="1128"/>
      <c r="T88" s="1131"/>
      <c r="U88" s="1134"/>
      <c r="V88" s="1137"/>
      <c r="W88" s="297"/>
      <c r="X88" s="381"/>
      <c r="Y88" s="335"/>
      <c r="Z88" s="1140"/>
      <c r="AA88" s="1053"/>
      <c r="AB88" s="1054"/>
      <c r="AC88" s="1053"/>
      <c r="AD88" s="1054"/>
      <c r="AE88" s="1053"/>
      <c r="AF88" s="1054"/>
      <c r="AG88" s="1053"/>
      <c r="AH88" s="1054"/>
      <c r="AI88" s="1053"/>
      <c r="AJ88" s="1054"/>
      <c r="AK88" s="413">
        <f>AA88+AC88+AE88+AG88+AI88</f>
        <v>0</v>
      </c>
      <c r="AL88" s="414"/>
      <c r="AM88" s="1125"/>
      <c r="AN88" s="1116"/>
      <c r="AO88" s="1117"/>
      <c r="AP88" s="1114"/>
      <c r="AQ88" s="1115"/>
      <c r="AR88" s="1116"/>
      <c r="AS88" s="1117"/>
      <c r="AT88" s="287"/>
      <c r="AU88" s="336"/>
      <c r="AV88" s="337"/>
      <c r="AW88" s="338"/>
      <c r="AX88" s="339"/>
      <c r="AY88" s="402"/>
      <c r="AZ88" s="1106"/>
      <c r="BA88" s="1109"/>
      <c r="BB88" s="1112"/>
      <c r="BC88" s="1109"/>
      <c r="BD88" s="1089"/>
      <c r="BE88" s="1092"/>
      <c r="BF88" s="415"/>
      <c r="BG88" s="340"/>
      <c r="BH88" s="325">
        <v>0.60000000000000009</v>
      </c>
      <c r="BI88" s="341" t="str">
        <f>IF(ISERROR(IF(V86="R.INHERENTE
3","R. INHERENTE",(IF(BD86="R.RESIDUAL
3","R. RESIDUAL"," ")))),"",(IF(V86="R.INHERENTE
3","R. INHERENTE",(IF(BD86="R.RESIDUAL
3","R. RESIDUAL"," ")))))</f>
        <v xml:space="preserve"> </v>
      </c>
      <c r="BJ88" s="342" t="str">
        <f>IF(ISERROR(IF(V86="R.INHERENTE
8","R. INHERENTE",(IF(BD86="R.RESIDUAL
8","R. RESIDUAL"," ")))),"",(IF(V86="R.INHERENTE
8","R. INHERENTE",(IF(BD86="R.RESIDUAL
8","R. RESIDUAL"," ")))))</f>
        <v xml:space="preserve"> </v>
      </c>
      <c r="BK88" s="343" t="str">
        <f>IF(ISERROR(IF(V86="R.INHERENTE
13","R. INHERENTE",(IF(BD86="R.RESIDUAL
13","R. RESIDUAL"," ")))),"",(IF(V86="R.INHERENTE
13","R. INHERENTE",(IF(BD86="R.RESIDUAL
13","R. RESIDUAL"," ")))))</f>
        <v xml:space="preserve"> </v>
      </c>
      <c r="BL88" s="344" t="str">
        <f>IF(ISERROR(IF(V86="R.INHERENTE
18","R. INHERENTE",(IF(BD86="R.RESIDUAL
18","R. RESIDUAL"," ")))),"",(IF(V86="R.INHERENTE
18","R. INHERENTE",(IF(BD86="R.RESIDUAL
18","R. RESIDUAL"," ")))))</f>
        <v xml:space="preserve"> </v>
      </c>
      <c r="BM88" s="345" t="str">
        <f>IF(ISERROR(IF(V86="R.INHERENTE
23","R. INHERENTE",(IF(BD86="R.RESIDUAL
23","R. RESIDUAL"," ")))),"",(IF(V86="R.INHERENTE
23","R. INHERENTE",(IF(BD86="R.RESIDUAL
23","R. RESIDUAL"," ")))))</f>
        <v xml:space="preserve"> </v>
      </c>
      <c r="BN88" s="415"/>
      <c r="BO88" s="1187"/>
      <c r="BP88" s="1099"/>
      <c r="BQ88" s="1099"/>
      <c r="BR88" s="1099"/>
      <c r="BS88" s="1099"/>
      <c r="BT88" s="1080"/>
      <c r="BU88" s="415"/>
      <c r="BV88" s="1190"/>
      <c r="BW88" s="1202"/>
      <c r="BX88" s="1204"/>
      <c r="BY88" s="415"/>
      <c r="BZ88" s="1068"/>
      <c r="CA88" s="1071"/>
      <c r="CB88" s="1074"/>
      <c r="CC88" s="1065"/>
      <c r="CD88" s="1065"/>
      <c r="CE88" s="1065"/>
      <c r="CF88" s="1065"/>
      <c r="CG88" s="1065"/>
      <c r="CH88" s="1065"/>
      <c r="CI88" s="1065"/>
      <c r="CJ88" s="1065"/>
      <c r="CK88" s="1065"/>
      <c r="CL88" s="1065"/>
      <c r="CM88" s="1065"/>
      <c r="CN88" s="1065"/>
      <c r="CO88" s="1065"/>
      <c r="CP88" s="1065"/>
      <c r="CQ88" s="1065"/>
      <c r="CR88" s="1065"/>
      <c r="CS88" s="1065"/>
      <c r="CT88" s="1042"/>
      <c r="CU88" s="415"/>
      <c r="CV88" s="1068"/>
      <c r="CW88" s="1071"/>
      <c r="CX88" s="1074"/>
      <c r="CY88" s="1056"/>
      <c r="CZ88" s="1060"/>
      <c r="DA88" s="1061"/>
      <c r="DB88" s="1060"/>
      <c r="DC88" s="1061"/>
      <c r="DD88" s="1056"/>
      <c r="DE88" s="1056"/>
      <c r="DF88" s="1056"/>
      <c r="DG88" s="1056"/>
      <c r="DH88" s="1056"/>
      <c r="DI88" s="1056"/>
      <c r="DJ88" s="1056"/>
      <c r="DK88" s="1056"/>
      <c r="DL88" s="1056"/>
      <c r="DM88" s="1056"/>
      <c r="DN88" s="1056"/>
      <c r="DO88" s="1056"/>
      <c r="DP88" s="1056"/>
      <c r="DQ88" s="1056"/>
      <c r="DR88" s="1056"/>
      <c r="DS88" s="1056"/>
      <c r="DT88" s="1042"/>
      <c r="DU88" s="415"/>
      <c r="DV88" s="1045"/>
      <c r="DW88" s="1048"/>
      <c r="DX88" s="1048"/>
      <c r="DY88" s="1051"/>
    </row>
    <row r="89" spans="2:129" s="391" customFormat="1" ht="48" customHeight="1">
      <c r="B89" s="1199"/>
      <c r="C89" s="1166"/>
      <c r="D89" s="1169"/>
      <c r="E89" s="1172"/>
      <c r="F89" s="1169"/>
      <c r="G89" s="1175"/>
      <c r="H89" s="1145"/>
      <c r="I89" s="346"/>
      <c r="J89" s="331" t="s">
        <v>1088</v>
      </c>
      <c r="K89" s="371"/>
      <c r="L89" s="333"/>
      <c r="M89" s="1148"/>
      <c r="N89" s="1151"/>
      <c r="O89" s="1154"/>
      <c r="P89" s="415"/>
      <c r="Q89" s="1157"/>
      <c r="R89" s="1160"/>
      <c r="S89" s="1128"/>
      <c r="T89" s="1131"/>
      <c r="U89" s="1134"/>
      <c r="V89" s="1137"/>
      <c r="W89" s="297"/>
      <c r="X89" s="347"/>
      <c r="Y89" s="335"/>
      <c r="Z89" s="1140"/>
      <c r="AA89" s="1053"/>
      <c r="AB89" s="1054"/>
      <c r="AC89" s="1053"/>
      <c r="AD89" s="1054"/>
      <c r="AE89" s="1053"/>
      <c r="AF89" s="1054"/>
      <c r="AG89" s="1053"/>
      <c r="AH89" s="1054"/>
      <c r="AI89" s="1053"/>
      <c r="AJ89" s="1054"/>
      <c r="AK89" s="413">
        <f>AA89+AC89+AE89+AG89+AI89</f>
        <v>0</v>
      </c>
      <c r="AL89" s="414"/>
      <c r="AM89" s="1125"/>
      <c r="AN89" s="1116"/>
      <c r="AO89" s="1117"/>
      <c r="AP89" s="1114"/>
      <c r="AQ89" s="1115"/>
      <c r="AR89" s="1116"/>
      <c r="AS89" s="1117"/>
      <c r="AT89" s="348"/>
      <c r="AU89" s="349"/>
      <c r="AV89" s="350"/>
      <c r="AW89" s="351"/>
      <c r="AX89" s="352"/>
      <c r="AY89" s="402"/>
      <c r="AZ89" s="1106"/>
      <c r="BA89" s="1109"/>
      <c r="BB89" s="1112"/>
      <c r="BC89" s="1109"/>
      <c r="BD89" s="1089"/>
      <c r="BE89" s="1092"/>
      <c r="BF89" s="415"/>
      <c r="BG89" s="340"/>
      <c r="BH89" s="325">
        <v>0.4</v>
      </c>
      <c r="BI89" s="341" t="str">
        <f>IF(ISERROR(IF(V86="R.INHERENTE
2","R. INHERENTE",(IF(BD86="R.RESIDUAL
2","R. RESIDUAL"," ")))),"",(IF(V86="R.INHERENTE
2","R. INHERENTE",(IF(BD86="R.RESIDUAL
2","R. RESIDUAL"," ")))))</f>
        <v xml:space="preserve"> </v>
      </c>
      <c r="BJ89" s="342" t="str">
        <f>IF(ISERROR(IF(V86="R.INHERENTE
7","R. INHERENTE",(IF(BD86="R.RESIDUAL
7","R. RESIDUAL"," ")))),"",(IF(V86="R.INHERENTE
7","R. INHERENTE",(IF(BD86="R.RESIDUAL
7","R. RESIDUAL"," ")))))</f>
        <v xml:space="preserve"> </v>
      </c>
      <c r="BK89" s="353" t="str">
        <f>IF(ISERROR(IF(V86="R.INHERENTE
12","R. INHERENTE",(IF(BD86="R.RESIDUAL
12","R. RESIDUAL"," ")))),"",(IF(V86="R.INHERENTE
12","R. INHERENTE",(IF(BD86="R.RESIDUAL
12","R. RESIDUAL"," ")))))</f>
        <v>R. RESIDUAL</v>
      </c>
      <c r="BL89" s="343" t="str">
        <f>IF(ISERROR(IF(V86="R.INHERENTE
17","R. INHERENTE",(IF(BD86="R.RESIDUAL
17","R. RESIDUAL"," ")))),"",(IF(V86="R.INHERENTE
17","R. INHERENTE",(IF(BD86="R.RESIDUAL
17","R. RESIDUAL"," ")))))</f>
        <v xml:space="preserve"> </v>
      </c>
      <c r="BM89" s="345" t="str">
        <f>IF(ISERROR(IF(V86="R.INHERENTE
22","R. INHERENTE",(IF(BD86="R.RESIDUAL
22","R. RESIDUAL"," ")))),"",(IF(V86="R.INHERENTE
22","R. INHERENTE",(IF(BD86="R.RESIDUAL
22","R. RESIDUAL"," ")))))</f>
        <v xml:space="preserve"> </v>
      </c>
      <c r="BN89" s="415"/>
      <c r="BO89" s="1187"/>
      <c r="BP89" s="1099"/>
      <c r="BQ89" s="1099"/>
      <c r="BR89" s="1099"/>
      <c r="BS89" s="1099"/>
      <c r="BT89" s="1080"/>
      <c r="BU89" s="415"/>
      <c r="BV89" s="1190"/>
      <c r="BW89" s="1202"/>
      <c r="BX89" s="1204"/>
      <c r="BY89" s="415"/>
      <c r="BZ89" s="1068"/>
      <c r="CA89" s="1071"/>
      <c r="CB89" s="1074"/>
      <c r="CC89" s="1065"/>
      <c r="CD89" s="1065"/>
      <c r="CE89" s="1065"/>
      <c r="CF89" s="1065"/>
      <c r="CG89" s="1065"/>
      <c r="CH89" s="1065"/>
      <c r="CI89" s="1065"/>
      <c r="CJ89" s="1065"/>
      <c r="CK89" s="1065"/>
      <c r="CL89" s="1065"/>
      <c r="CM89" s="1065"/>
      <c r="CN89" s="1065"/>
      <c r="CO89" s="1065"/>
      <c r="CP89" s="1065"/>
      <c r="CQ89" s="1065"/>
      <c r="CR89" s="1065"/>
      <c r="CS89" s="1065"/>
      <c r="CT89" s="1042"/>
      <c r="CU89" s="415"/>
      <c r="CV89" s="1068"/>
      <c r="CW89" s="1071"/>
      <c r="CX89" s="1074"/>
      <c r="CY89" s="1056"/>
      <c r="CZ89" s="1060"/>
      <c r="DA89" s="1061"/>
      <c r="DB89" s="1060"/>
      <c r="DC89" s="1061"/>
      <c r="DD89" s="1056"/>
      <c r="DE89" s="1056"/>
      <c r="DF89" s="1056"/>
      <c r="DG89" s="1056"/>
      <c r="DH89" s="1056"/>
      <c r="DI89" s="1056"/>
      <c r="DJ89" s="1056"/>
      <c r="DK89" s="1056"/>
      <c r="DL89" s="1056"/>
      <c r="DM89" s="1056"/>
      <c r="DN89" s="1056"/>
      <c r="DO89" s="1056"/>
      <c r="DP89" s="1056"/>
      <c r="DQ89" s="1056"/>
      <c r="DR89" s="1056"/>
      <c r="DS89" s="1056"/>
      <c r="DT89" s="1042"/>
      <c r="DU89" s="415"/>
      <c r="DV89" s="1045"/>
      <c r="DW89" s="1048"/>
      <c r="DX89" s="1048"/>
      <c r="DY89" s="1051"/>
    </row>
    <row r="90" spans="2:129" s="391" customFormat="1" ht="48" customHeight="1" thickBot="1">
      <c r="B90" s="1200"/>
      <c r="C90" s="1167"/>
      <c r="D90" s="1170"/>
      <c r="E90" s="1173"/>
      <c r="F90" s="1170"/>
      <c r="G90" s="1176"/>
      <c r="H90" s="1146"/>
      <c r="I90" s="354"/>
      <c r="J90" s="355" t="s">
        <v>1089</v>
      </c>
      <c r="K90" s="372"/>
      <c r="L90" s="357"/>
      <c r="M90" s="1149"/>
      <c r="N90" s="1152"/>
      <c r="O90" s="1155"/>
      <c r="P90" s="415"/>
      <c r="Q90" s="1158"/>
      <c r="R90" s="1161"/>
      <c r="S90" s="1129"/>
      <c r="T90" s="1132"/>
      <c r="U90" s="1135"/>
      <c r="V90" s="1138"/>
      <c r="W90" s="297"/>
      <c r="X90" s="358"/>
      <c r="Y90" s="359"/>
      <c r="Z90" s="1141"/>
      <c r="AA90" s="1142"/>
      <c r="AB90" s="1143"/>
      <c r="AC90" s="1142"/>
      <c r="AD90" s="1143"/>
      <c r="AE90" s="1142"/>
      <c r="AF90" s="1143"/>
      <c r="AG90" s="1142"/>
      <c r="AH90" s="1143"/>
      <c r="AI90" s="1142"/>
      <c r="AJ90" s="1143"/>
      <c r="AK90" s="416">
        <f>AA90+AC90+AE90+AG90+AI90</f>
        <v>0</v>
      </c>
      <c r="AL90" s="417"/>
      <c r="AM90" s="1126"/>
      <c r="AN90" s="1118"/>
      <c r="AO90" s="1119"/>
      <c r="AP90" s="1120"/>
      <c r="AQ90" s="1121"/>
      <c r="AR90" s="1118"/>
      <c r="AS90" s="1119"/>
      <c r="AT90" s="360"/>
      <c r="AU90" s="361"/>
      <c r="AV90" s="362"/>
      <c r="AW90" s="363"/>
      <c r="AX90" s="364"/>
      <c r="AY90" s="402">
        <f>+(IF(AND($AZ98&gt;0,$AZ98&lt;=0.2),0.2,(IF(AND($AZ98&gt;0.2,$AZ98&lt;=0.4),0.4,(IF(AND($AZ98&gt;0.4,$AZ98&lt;=0.6),0.6,(IF(AND($AZ98&gt;0.6,$AZ98&lt;=0.8),0.8,(IF($AZ98&gt;0.8,1,""))))))))))</f>
        <v>0.4</v>
      </c>
      <c r="AZ90" s="1107"/>
      <c r="BA90" s="1110"/>
      <c r="BB90" s="1113"/>
      <c r="BC90" s="1110"/>
      <c r="BD90" s="1090"/>
      <c r="BE90" s="1093"/>
      <c r="BF90" s="415"/>
      <c r="BG90" s="340"/>
      <c r="BH90" s="365">
        <v>0.2</v>
      </c>
      <c r="BI90" s="366" t="str">
        <f>IF(ISERROR(IF(V86="R.INHERENTE
1","R. INHERENTE",(IF(BD86="R.RESIDUAL
1","R. RESIDUAL"," ")))),"",(IF(V86="R.INHERENTE
1","R. INHERENTE",(IF(BD86="R.RESIDUAL
1","R. RESIDUAL"," ")))))</f>
        <v xml:space="preserve"> </v>
      </c>
      <c r="BJ90" s="367" t="str">
        <f>IF(ISERROR(IF(V86="R.INHERENTE
6","R. INHERENTE",(IF(BD86="R.RESIDUAL
6","R. RESIDUAL"," ")))),"",(IF(V86="R.INHERENTE
6","R. INHERENTE",(IF(BD86="R.RESIDUAL
6","R. RESIDUAL"," ")))))</f>
        <v xml:space="preserve"> </v>
      </c>
      <c r="BK90" s="368" t="str">
        <f>IF(ISERROR(IF(V86="R.INHERENTE
11","R. INHERENTE",(IF(BD86="R.RESIDUAL
11","R. RESIDUAL"," ")))),"",(IF(V86="R.INHERENTE
11","R. INHERENTE",(IF(BD86="R.RESIDUAL
11","R. RESIDUAL"," ")))))</f>
        <v xml:space="preserve"> </v>
      </c>
      <c r="BL90" s="369" t="str">
        <f>IF(ISERROR(IF(V86="R.INHERENTE
16","R. INHERENTE",(IF(BD86="R.RESIDUAL
16","R. RESIDUAL"," ")))),"",(IF(V86="R.INHERENTE
16","R. INHERENTE",(IF(BD86="R.RESIDUAL
16","R. RESIDUAL"," ")))))</f>
        <v xml:space="preserve"> </v>
      </c>
      <c r="BM90" s="370" t="str">
        <f>IF(ISERROR(IF(V86="R.INHERENTE
21","R. INHERENTE",(IF(BD86="R.RESIDUAL
21","R. RESIDUAL"," ")))),"",(IF(V86="R.INHERENTE
21","R. INHERENTE",(IF(BD86="R.RESIDUAL
21","R. RESIDUAL"," ")))))</f>
        <v xml:space="preserve"> </v>
      </c>
      <c r="BN90" s="415"/>
      <c r="BO90" s="1188"/>
      <c r="BP90" s="1100"/>
      <c r="BQ90" s="1100"/>
      <c r="BR90" s="1100"/>
      <c r="BS90" s="1100"/>
      <c r="BT90" s="1081"/>
      <c r="BU90" s="415"/>
      <c r="BV90" s="1191"/>
      <c r="BW90" s="1203"/>
      <c r="BX90" s="1205"/>
      <c r="BY90" s="415"/>
      <c r="BZ90" s="1069"/>
      <c r="CA90" s="1072"/>
      <c r="CB90" s="1075"/>
      <c r="CC90" s="1066"/>
      <c r="CD90" s="1066"/>
      <c r="CE90" s="1066"/>
      <c r="CF90" s="1066"/>
      <c r="CG90" s="1066"/>
      <c r="CH90" s="1066"/>
      <c r="CI90" s="1066"/>
      <c r="CJ90" s="1066"/>
      <c r="CK90" s="1066"/>
      <c r="CL90" s="1066"/>
      <c r="CM90" s="1066"/>
      <c r="CN90" s="1066"/>
      <c r="CO90" s="1066"/>
      <c r="CP90" s="1066"/>
      <c r="CQ90" s="1066"/>
      <c r="CR90" s="1066"/>
      <c r="CS90" s="1066"/>
      <c r="CT90" s="1043"/>
      <c r="CU90" s="415"/>
      <c r="CV90" s="1069"/>
      <c r="CW90" s="1072"/>
      <c r="CX90" s="1075"/>
      <c r="CY90" s="1057"/>
      <c r="CZ90" s="1062"/>
      <c r="DA90" s="1063"/>
      <c r="DB90" s="1062"/>
      <c r="DC90" s="1063"/>
      <c r="DD90" s="1057"/>
      <c r="DE90" s="1057"/>
      <c r="DF90" s="1057"/>
      <c r="DG90" s="1057"/>
      <c r="DH90" s="1057"/>
      <c r="DI90" s="1057"/>
      <c r="DJ90" s="1057"/>
      <c r="DK90" s="1057"/>
      <c r="DL90" s="1057"/>
      <c r="DM90" s="1057"/>
      <c r="DN90" s="1057"/>
      <c r="DO90" s="1057"/>
      <c r="DP90" s="1057"/>
      <c r="DQ90" s="1057"/>
      <c r="DR90" s="1057"/>
      <c r="DS90" s="1057"/>
      <c r="DT90" s="1043"/>
      <c r="DU90" s="415"/>
      <c r="DV90" s="1046"/>
      <c r="DW90" s="1049"/>
      <c r="DX90" s="1049"/>
      <c r="DY90" s="1052"/>
    </row>
    <row r="91" spans="2:129" ht="12.75" customHeight="1" thickBot="1">
      <c r="W91" s="297"/>
      <c r="AY91" s="402"/>
      <c r="BI91" s="419">
        <v>0.2</v>
      </c>
      <c r="BJ91" s="420">
        <v>0.4</v>
      </c>
      <c r="BK91" s="420">
        <v>0.60000000000000009</v>
      </c>
      <c r="BL91" s="420">
        <v>0.8</v>
      </c>
      <c r="BM91" s="420">
        <v>1</v>
      </c>
    </row>
    <row r="92" spans="2:129" s="391" customFormat="1" ht="48" customHeight="1">
      <c r="B92" s="1198" t="s">
        <v>1236</v>
      </c>
      <c r="C92" s="1165">
        <v>13</v>
      </c>
      <c r="D92" s="1168" t="s">
        <v>1361</v>
      </c>
      <c r="E92" s="1171" t="s">
        <v>1362</v>
      </c>
      <c r="F92" s="1168" t="s">
        <v>1216</v>
      </c>
      <c r="G92" s="1174" t="s">
        <v>1044</v>
      </c>
      <c r="H92" s="1144" t="s">
        <v>1363</v>
      </c>
      <c r="I92" s="314" t="s">
        <v>1364</v>
      </c>
      <c r="J92" s="315" t="s">
        <v>1047</v>
      </c>
      <c r="K92" s="316" t="s">
        <v>1365</v>
      </c>
      <c r="L92" s="317" t="s">
        <v>1049</v>
      </c>
      <c r="M92" s="1147" t="str">
        <f>IF(G92="","",(CONCATENATE("Posibilidad de afectación ",G92," ",H92," ",I92," ",I93," ",I94," ",I95," ",I96)))</f>
        <v xml:space="preserve">Posibilidad de afectación económica y reputacional por perdida de medicamentos y dispositivos médicos en las farmacias intrahospitalarias de la entidad e insatisfacción y necesidad del usuario, debido a comportamientos no éticos de los profesionales de la salud.    </v>
      </c>
      <c r="N92" s="1150" t="s">
        <v>1094</v>
      </c>
      <c r="O92" s="1153" t="s">
        <v>1095</v>
      </c>
      <c r="P92" s="415"/>
      <c r="Q92" s="1156" t="s">
        <v>1096</v>
      </c>
      <c r="R92" s="1159">
        <f>IF(ISERROR(VLOOKUP($Q92,[3]Listas!$F$21:$G$25,2,FALSE)),"",(VLOOKUP($Q92,[3]Listas!$F$21:$G$25,2,FALSE)))</f>
        <v>1</v>
      </c>
      <c r="S92" s="1127" t="str">
        <f>IF(ISERROR(VLOOKUP($R92,[3]Listas!$F$4:$G$8,2,FALSE)),"",(VLOOKUP($R92,[3]Listas!$F$4:$G$8,2,FALSE)))</f>
        <v>MUY ALTA 
Se espera que el evento ocurra en la mayoría de las circunstancias.</v>
      </c>
      <c r="T92" s="1130" t="s">
        <v>1053</v>
      </c>
      <c r="U92" s="1133">
        <f>IF(ISERROR(VLOOKUP($T92,[3]Listas!$F$30:$G$37,2,FALSE)),"",(VLOOKUP($T92,[3]Listas!$F$30:$G$37,2,FALSE)))</f>
        <v>1</v>
      </c>
      <c r="V92" s="1136" t="str">
        <f>IF(R92="","",(CONCATENATE("R.INHERENTE
",(IF(AND($R92=0.2,$U92=0.2),1,(IF(AND($R92=0.2,$U92=0.4),6,(IF(AND($R92=0.2,$U92=0.6),11,(IF(AND($R92=0.2,$U92=0.8),16,(IF(AND($R92=0.2,$U92=1),21,(IF(AND($R92=0.4,$U92=0.2),2,(IF(AND($R92=0.4,$U92=0.4),7,(IF(AND($R92=0.4,$U92=0.6),12,(IF(AND($R92=0.4,$U92=0.8),17,(IF(AND($R92=0.4,$U92=1),22,(IF(AND($R92=0.6,$U92=0.2),3,(IF(AND($R92=0.6,$U92=0.4),8,(IF(AND($R92=0.6,$U92=0.6),13,(IF(AND($R92=0.6,$U92=0.8),18,(IF(AND($R92=0.6,$U92=1),23,(IF(AND($R92=0.8,$U92=0.2),4,(IF(AND($R92=0.8,$U92=0.4),9,(IF(AND($R92=0.8,$U92=0.6),14,(IF(AND($R92=0.8,$U92=0.8),19,(IF(AND($R92=0.8,$U92=1),24,(IF(AND($R92=1,$U92=0.2),5,(IF(AND($R92=1,$U92=0.4),10,(IF(AND($R92=1,$U92=0.6),15,(IF(AND($R92=1,$U92=0.8),20,(IF(AND($R92=1,$U92=1),25,"")))))))))))))))))))))))))))))))))))))))))))))))))))))</f>
        <v>R.INHERENTE
25</v>
      </c>
      <c r="W92" s="297"/>
      <c r="X92" s="318" t="s">
        <v>1366</v>
      </c>
      <c r="Y92" s="319" t="s">
        <v>1055</v>
      </c>
      <c r="Z92" s="1139" t="s">
        <v>1056</v>
      </c>
      <c r="AA92" s="1122"/>
      <c r="AB92" s="1123"/>
      <c r="AC92" s="1122">
        <v>15</v>
      </c>
      <c r="AD92" s="1123"/>
      <c r="AE92" s="1122"/>
      <c r="AF92" s="1123"/>
      <c r="AG92" s="1122"/>
      <c r="AH92" s="1123"/>
      <c r="AI92" s="1122">
        <v>15</v>
      </c>
      <c r="AJ92" s="1123"/>
      <c r="AK92" s="411">
        <f>AA92+AC92+AE92+AG92+AI92</f>
        <v>30</v>
      </c>
      <c r="AL92" s="412">
        <v>0.7</v>
      </c>
      <c r="AM92" s="1124">
        <f>U92</f>
        <v>1</v>
      </c>
      <c r="AN92" s="1103" t="s">
        <v>1022</v>
      </c>
      <c r="AO92" s="1104"/>
      <c r="AP92" s="1101" t="s">
        <v>1057</v>
      </c>
      <c r="AQ92" s="1102"/>
      <c r="AR92" s="1103" t="s">
        <v>1022</v>
      </c>
      <c r="AS92" s="1104"/>
      <c r="AT92" s="320" t="s">
        <v>1367</v>
      </c>
      <c r="AU92" s="321" t="s">
        <v>172</v>
      </c>
      <c r="AV92" s="322" t="s">
        <v>1368</v>
      </c>
      <c r="AW92" s="323" t="s">
        <v>1369</v>
      </c>
      <c r="AX92" s="324" t="s">
        <v>1370</v>
      </c>
      <c r="AY92" s="402"/>
      <c r="AZ92" s="1105">
        <f>+MIN(AL92:AL96)</f>
        <v>0.7</v>
      </c>
      <c r="BA92" s="1108" t="str">
        <f>+(IF($AY84=0.2,"MUY BAJA",(IF($AY84=0.4,"BAJA",(IF($AY84=0.6,"MEDIA",(IF($AY84=0.8,"ALTA",(IF($AY84=1,"MUY ALTA",""))))))))))</f>
        <v>ALTA</v>
      </c>
      <c r="BB92" s="1111">
        <f>+MIN(AM92:AM96)</f>
        <v>1</v>
      </c>
      <c r="BC92" s="1108" t="str">
        <f>+(IF($BF92=0.2,"MUY BAJA",(IF($BF92=0.4,"BAJA",(IF($BF92=0.6,"MEDIA",(IF($BF92=0.8,"ALTA",(IF($BF92=1,"MUY ALTA",""))))))))))</f>
        <v>MUY ALTA</v>
      </c>
      <c r="BD92" s="1088" t="str">
        <f>IF($AY84="","",(CONCATENATE("R.RESIDUAL
",(IF(AND($AY84=0.2,$BF92=0.2),1,(IF(AND($AY84=0.2,$BF92=0.4),6,(IF(AND($AY84=0.2,$BF92=0.6),11,(IF(AND($AY84=0.2,$BF92=0.8),16,(IF(AND($AY84=0.2,$BF92=1),21,(IF(AND($AY84=0.4,$BF92=0.2),2,(IF(AND($AY84=0.4,$BF92=0.4),7,(IF(AND($AY84=0.4,$BF92=0.6),12,(IF(AND($AY84=0.4,$BF92=0.8),17,(IF(AND($AY84=0.4,$BF92=1),22,(IF(AND($AY84=0.6,$BF92=0.2),3,(IF(AND($AY84=0.6,$BF92=0.4),8,(IF(AND($AY84=0.6,$BF92=0.6),13,(IF(AND($AY84=0.6,$BF92=0.8),18,(IF(AND($AY84=0.6,$BF92=1),23,(IF(AND($AY84=0.8,$BF92=0.2),4,(IF(AND($AY84=0.8,$BF92=0.4),9,(IF(AND($AY84=0.8,$BF92=0.6),14,(IF(AND($AY84=0.8,$BF92=0.8),19,(IF(AND($AY84=0.8,$BF92=1),24,(IF(AND($AY84=1,$BF92=0.2),5,(IF(AND($AY84=1,$BF92=0.4),10,(IF(AND($AY84=1,$BF92=0.6),15,(IF(AND($AY84=1,$BF92=0.8),20,(IF(AND($AY84=1,$BF92=1),25,"")))))))))))))))))))))))))))))))))))))))))))))))))))))</f>
        <v>R.RESIDUAL
24</v>
      </c>
      <c r="BE92" s="1091" t="s">
        <v>1063</v>
      </c>
      <c r="BF92" s="402">
        <f>+(IF(AND($BB92&gt;0,$BB92&lt;=0.2),0.2,(IF(AND($BB92&gt;0.2,$BB92&lt;=0.4),0.4,(IF(AND($BB92&gt;0.4,$BB92&lt;=0.6),0.6,(IF(AND($BB92&gt;0.6,$BB92&lt;=0.8),0.8,(IF($BB92&gt;0.8,1,""))))))))))</f>
        <v>1</v>
      </c>
      <c r="BG92" s="298">
        <f>+VLOOKUP($BD92,[3]Listas!$G$114:$H$138,2,FALSE)</f>
        <v>24</v>
      </c>
      <c r="BH92" s="325">
        <v>1</v>
      </c>
      <c r="BI92" s="326" t="str">
        <f>IF(ISERROR(IF(V92="R.INHERENTE
5","R. INHERENTE",(IF(BD92="R.RESIDUAL
5","R. RESIDUAL"," ")))),"",(IF(V92="R.INHERENTE
5","R. INHERENTE",(IF(BD92="R.RESIDUAL
5","R. RESIDUAL"," ")))))</f>
        <v xml:space="preserve"> </v>
      </c>
      <c r="BJ92" s="327" t="str">
        <f>IF(ISERROR(IF(V92="R.INHERENTE
10","R. INHERENTE",(IF(BD92="R.RESIDUAL
10","R. RESIDUAL"," ")))),"",(IF(V92="R.INHERENTE
10","R. INHERENTE",(IF(BD92="R.RESIDUAL
10","R. RESIDUAL"," ")))))</f>
        <v xml:space="preserve"> </v>
      </c>
      <c r="BK92" s="328" t="str">
        <f>IF(ISERROR(IF(V92="R.INHERENTE
15","R. INHERENTE",(IF(BD92="R.RESIDUAL
15","R. RESIDUAL"," ")))),"",(IF(V92="R.INHERENTE
15","R. INHERENTE",(IF(BD92="R.RESIDUAL
15","R. RESIDUAL"," ")))))</f>
        <v xml:space="preserve"> </v>
      </c>
      <c r="BL92" s="328" t="str">
        <f>IF(ISERROR(IF(V92="R.INHERENTE
20","R. INHERENTE",(IF(BD92="R.RESIDUAL
20","R. RESIDUAL"," ")))),"",(IF(V92="R.INHERENTE
20","R. INHERENTE",(IF(BD92="R.RESIDUAL
20","R. RESIDUAL"," ")))))</f>
        <v xml:space="preserve"> </v>
      </c>
      <c r="BM92" s="329" t="str">
        <f>IF(ISERROR(IF(V92="R.INHERENTE
25","R. INHERENTE",(IF(BD92="R.RESIDUAL
25","R. RESIDUAL"," ")))),"",(IF(V92="R.INHERENTE
25","R. INHERENTE",(IF(BD92="R.RESIDUAL
25","R. RESIDUAL"," ")))))</f>
        <v>R. INHERENTE</v>
      </c>
      <c r="BN92" s="415"/>
      <c r="BO92" s="1186" t="s">
        <v>1371</v>
      </c>
      <c r="BP92" s="1177" t="s">
        <v>1372</v>
      </c>
      <c r="BQ92" s="1098" t="s">
        <v>1373</v>
      </c>
      <c r="BR92" s="1098">
        <v>45078</v>
      </c>
      <c r="BS92" s="1177" t="s">
        <v>1306</v>
      </c>
      <c r="BT92" s="1079" t="s">
        <v>1275</v>
      </c>
      <c r="BU92" s="415"/>
      <c r="BV92" s="1189" t="s">
        <v>1374</v>
      </c>
      <c r="BW92" s="1201" t="s">
        <v>1375</v>
      </c>
      <c r="BX92" s="1085" t="s">
        <v>1376</v>
      </c>
      <c r="BY92" s="415"/>
      <c r="BZ92" s="1067" t="s">
        <v>1070</v>
      </c>
      <c r="CA92" s="1070" t="s">
        <v>1071</v>
      </c>
      <c r="CB92" s="1073" t="s">
        <v>1072</v>
      </c>
      <c r="CC92" s="1064"/>
      <c r="CD92" s="1064" t="s">
        <v>1022</v>
      </c>
      <c r="CE92" s="1064" t="s">
        <v>1022</v>
      </c>
      <c r="CF92" s="1064" t="s">
        <v>1022</v>
      </c>
      <c r="CG92" s="1064"/>
      <c r="CH92" s="1064" t="s">
        <v>1022</v>
      </c>
      <c r="CI92" s="1064" t="s">
        <v>1022</v>
      </c>
      <c r="CJ92" s="1064" t="s">
        <v>1022</v>
      </c>
      <c r="CK92" s="1064"/>
      <c r="CL92" s="1064" t="s">
        <v>1023</v>
      </c>
      <c r="CM92" s="1064" t="s">
        <v>1023</v>
      </c>
      <c r="CN92" s="1064" t="s">
        <v>1023</v>
      </c>
      <c r="CO92" s="1064"/>
      <c r="CP92" s="1064" t="s">
        <v>1022</v>
      </c>
      <c r="CQ92" s="1064" t="s">
        <v>1022</v>
      </c>
      <c r="CR92" s="1064" t="s">
        <v>1022</v>
      </c>
      <c r="CS92" s="1064"/>
      <c r="CT92" s="1041" t="s">
        <v>1073</v>
      </c>
      <c r="CU92" s="415"/>
      <c r="CV92" s="1067" t="s">
        <v>1070</v>
      </c>
      <c r="CW92" s="1070" t="s">
        <v>1071</v>
      </c>
      <c r="CX92" s="1073" t="s">
        <v>1072</v>
      </c>
      <c r="CY92" s="1055"/>
      <c r="CZ92" s="1058" t="s">
        <v>1023</v>
      </c>
      <c r="DA92" s="1059"/>
      <c r="DB92" s="1058"/>
      <c r="DC92" s="1059"/>
      <c r="DD92" s="1055" t="s">
        <v>1022</v>
      </c>
      <c r="DE92" s="1055" t="s">
        <v>1022</v>
      </c>
      <c r="DF92" s="1055" t="s">
        <v>1022</v>
      </c>
      <c r="DG92" s="1055"/>
      <c r="DH92" s="1055" t="s">
        <v>1022</v>
      </c>
      <c r="DI92" s="1055" t="s">
        <v>1022</v>
      </c>
      <c r="DJ92" s="1055" t="s">
        <v>1022</v>
      </c>
      <c r="DK92" s="1055"/>
      <c r="DL92" s="1055" t="s">
        <v>1023</v>
      </c>
      <c r="DM92" s="1055" t="s">
        <v>1023</v>
      </c>
      <c r="DN92" s="1055" t="s">
        <v>1023</v>
      </c>
      <c r="DO92" s="1055"/>
      <c r="DP92" s="1055" t="s">
        <v>1022</v>
      </c>
      <c r="DQ92" s="1055" t="s">
        <v>1022</v>
      </c>
      <c r="DR92" s="1055" t="s">
        <v>1022</v>
      </c>
      <c r="DS92" s="1055"/>
      <c r="DT92" s="1041" t="s">
        <v>1074</v>
      </c>
      <c r="DU92" s="415"/>
      <c r="DV92" s="1044"/>
      <c r="DW92" s="1047"/>
      <c r="DX92" s="1047"/>
      <c r="DY92" s="1050"/>
    </row>
    <row r="93" spans="2:129" s="391" customFormat="1" ht="48" customHeight="1">
      <c r="B93" s="1199"/>
      <c r="C93" s="1166"/>
      <c r="D93" s="1169"/>
      <c r="E93" s="1172"/>
      <c r="F93" s="1169"/>
      <c r="G93" s="1175"/>
      <c r="H93" s="1145"/>
      <c r="I93" s="386"/>
      <c r="J93" s="331" t="s">
        <v>1076</v>
      </c>
      <c r="K93" s="332" t="s">
        <v>1377</v>
      </c>
      <c r="L93" s="333" t="s">
        <v>1049</v>
      </c>
      <c r="M93" s="1148"/>
      <c r="N93" s="1151"/>
      <c r="O93" s="1154"/>
      <c r="P93" s="415"/>
      <c r="Q93" s="1157"/>
      <c r="R93" s="1160"/>
      <c r="S93" s="1128"/>
      <c r="T93" s="1131"/>
      <c r="U93" s="1134"/>
      <c r="V93" s="1137"/>
      <c r="W93" s="297"/>
      <c r="X93" s="381"/>
      <c r="Y93" s="335"/>
      <c r="Z93" s="1140"/>
      <c r="AA93" s="1053"/>
      <c r="AB93" s="1054"/>
      <c r="AC93" s="1053"/>
      <c r="AD93" s="1054"/>
      <c r="AE93" s="1053"/>
      <c r="AF93" s="1054"/>
      <c r="AG93" s="1053"/>
      <c r="AH93" s="1054"/>
      <c r="AI93" s="1053"/>
      <c r="AJ93" s="1054"/>
      <c r="AK93" s="413">
        <f>AA93+AC93+AE93+AG93+AI93</f>
        <v>0</v>
      </c>
      <c r="AL93" s="414"/>
      <c r="AM93" s="1125"/>
      <c r="AN93" s="1116"/>
      <c r="AO93" s="1117"/>
      <c r="AP93" s="1114"/>
      <c r="AQ93" s="1115"/>
      <c r="AR93" s="1116"/>
      <c r="AS93" s="1117"/>
      <c r="AT93" s="287"/>
      <c r="AU93" s="336"/>
      <c r="AV93" s="337"/>
      <c r="AW93" s="338"/>
      <c r="AX93" s="339"/>
      <c r="AY93" s="402"/>
      <c r="AZ93" s="1106"/>
      <c r="BA93" s="1109"/>
      <c r="BB93" s="1112"/>
      <c r="BC93" s="1109"/>
      <c r="BD93" s="1089"/>
      <c r="BE93" s="1092"/>
      <c r="BF93" s="415"/>
      <c r="BG93" s="340"/>
      <c r="BH93" s="325">
        <v>0.8</v>
      </c>
      <c r="BI93" s="341" t="str">
        <f>IF(ISERROR(IF(V92="R.INHERENTE
4","R. INHERENTE",(IF(BD92="R.RESIDUAL
4","R. RESIDUAL"," ")))),"",(IF(V92="R.INHERENTE
4","R. INHERENTE",(IF(BD92="R.RESIDUAL
4","R. RESIDUAL"," ")))))</f>
        <v xml:space="preserve"> </v>
      </c>
      <c r="BJ93" s="342" t="str">
        <f>IF(ISERROR(IF(V92="R.INHERENTE
9","R. INHERENTE",(IF(BD92="R.RESIDUAL
9","R. RESIDUAL"," ")))),"",(IF(V92="R.INHERENTE
9","R. INHERENTE",(IF(BD92="R.RESIDUAL
9","R. RESIDUAL"," ")))))</f>
        <v xml:space="preserve"> </v>
      </c>
      <c r="BK93" s="343" t="str">
        <f>IF(ISERROR(IF(V92="R.INHERENTE
14","R. INHERENTE",(IF(BD92="R.RESIDUAL
14","R. RESIDUAL"," ")))),"",(IF(V92="R.INHERENTE
14","R. INHERENTE",(IF(BD92="R.RESIDUAL
14","R. RESIDUAL"," ")))))</f>
        <v xml:space="preserve"> </v>
      </c>
      <c r="BL93" s="344" t="str">
        <f>IF(ISERROR(IF(V92="R.INHERENTE
19","R. INHERENTE",(IF(BD92="R.RESIDUAL
19","R. RESIDUAL"," ")))),"",(IF(V92="R.INHERENTE
19","R. INHERENTE",(IF(BD92="R.RESIDUAL
19","R. RESIDUAL"," ")))))</f>
        <v xml:space="preserve"> </v>
      </c>
      <c r="BM93" s="345" t="str">
        <f>IF(ISERROR(IF(V92="R.INHERENTE
24","R. INHERENTE",(IF(BD92="R.RESIDUAL
24","R. RESIDUAL"," ")))),"",(IF(V92="R.INHERENTE
24","R. INHERENTE",(IF(BD92="R.RESIDUAL
24","R. RESIDUAL"," ")))))</f>
        <v>R. RESIDUAL</v>
      </c>
      <c r="BN93" s="415"/>
      <c r="BO93" s="1187"/>
      <c r="BP93" s="1099"/>
      <c r="BQ93" s="1099"/>
      <c r="BR93" s="1099"/>
      <c r="BS93" s="1099"/>
      <c r="BT93" s="1080"/>
      <c r="BU93" s="415"/>
      <c r="BV93" s="1190"/>
      <c r="BW93" s="1202"/>
      <c r="BX93" s="1204"/>
      <c r="BY93" s="415"/>
      <c r="BZ93" s="1068"/>
      <c r="CA93" s="1071"/>
      <c r="CB93" s="1074"/>
      <c r="CC93" s="1065"/>
      <c r="CD93" s="1065"/>
      <c r="CE93" s="1065"/>
      <c r="CF93" s="1065"/>
      <c r="CG93" s="1065"/>
      <c r="CH93" s="1065"/>
      <c r="CI93" s="1065"/>
      <c r="CJ93" s="1065"/>
      <c r="CK93" s="1065"/>
      <c r="CL93" s="1065"/>
      <c r="CM93" s="1065"/>
      <c r="CN93" s="1065"/>
      <c r="CO93" s="1065"/>
      <c r="CP93" s="1065"/>
      <c r="CQ93" s="1065"/>
      <c r="CR93" s="1065"/>
      <c r="CS93" s="1065"/>
      <c r="CT93" s="1042"/>
      <c r="CU93" s="415"/>
      <c r="CV93" s="1068"/>
      <c r="CW93" s="1071"/>
      <c r="CX93" s="1074"/>
      <c r="CY93" s="1056"/>
      <c r="CZ93" s="1060"/>
      <c r="DA93" s="1061"/>
      <c r="DB93" s="1060"/>
      <c r="DC93" s="1061"/>
      <c r="DD93" s="1056"/>
      <c r="DE93" s="1056"/>
      <c r="DF93" s="1056"/>
      <c r="DG93" s="1056"/>
      <c r="DH93" s="1056"/>
      <c r="DI93" s="1056"/>
      <c r="DJ93" s="1056"/>
      <c r="DK93" s="1056"/>
      <c r="DL93" s="1056"/>
      <c r="DM93" s="1056"/>
      <c r="DN93" s="1056"/>
      <c r="DO93" s="1056"/>
      <c r="DP93" s="1056"/>
      <c r="DQ93" s="1056"/>
      <c r="DR93" s="1056"/>
      <c r="DS93" s="1056"/>
      <c r="DT93" s="1042"/>
      <c r="DU93" s="415"/>
      <c r="DV93" s="1045"/>
      <c r="DW93" s="1048"/>
      <c r="DX93" s="1048"/>
      <c r="DY93" s="1051"/>
    </row>
    <row r="94" spans="2:129" s="391" customFormat="1" ht="48" customHeight="1">
      <c r="B94" s="1199"/>
      <c r="C94" s="1166"/>
      <c r="D94" s="1169"/>
      <c r="E94" s="1172"/>
      <c r="F94" s="1169"/>
      <c r="G94" s="1175"/>
      <c r="H94" s="1145"/>
      <c r="I94" s="346"/>
      <c r="J94" s="331" t="s">
        <v>1082</v>
      </c>
      <c r="K94" s="371"/>
      <c r="L94" s="333"/>
      <c r="M94" s="1148"/>
      <c r="N94" s="1151"/>
      <c r="O94" s="1154"/>
      <c r="P94" s="415"/>
      <c r="Q94" s="1157"/>
      <c r="R94" s="1160"/>
      <c r="S94" s="1128"/>
      <c r="T94" s="1131"/>
      <c r="U94" s="1134"/>
      <c r="V94" s="1137"/>
      <c r="W94" s="297"/>
      <c r="X94" s="381"/>
      <c r="Y94" s="335"/>
      <c r="Z94" s="1140"/>
      <c r="AA94" s="1053"/>
      <c r="AB94" s="1054"/>
      <c r="AC94" s="1053"/>
      <c r="AD94" s="1054"/>
      <c r="AE94" s="1053"/>
      <c r="AF94" s="1054"/>
      <c r="AG94" s="1053"/>
      <c r="AH94" s="1054"/>
      <c r="AI94" s="1053"/>
      <c r="AJ94" s="1054"/>
      <c r="AK94" s="413">
        <f>AA94+AC94+AE94+AG94+AI94</f>
        <v>0</v>
      </c>
      <c r="AL94" s="414"/>
      <c r="AM94" s="1125"/>
      <c r="AN94" s="1116"/>
      <c r="AO94" s="1117"/>
      <c r="AP94" s="1114"/>
      <c r="AQ94" s="1115"/>
      <c r="AR94" s="1116"/>
      <c r="AS94" s="1117"/>
      <c r="AT94" s="287"/>
      <c r="AU94" s="336"/>
      <c r="AV94" s="337"/>
      <c r="AW94" s="338"/>
      <c r="AX94" s="339"/>
      <c r="AY94" s="402"/>
      <c r="AZ94" s="1106"/>
      <c r="BA94" s="1109"/>
      <c r="BB94" s="1112"/>
      <c r="BC94" s="1109"/>
      <c r="BD94" s="1089"/>
      <c r="BE94" s="1092"/>
      <c r="BF94" s="415"/>
      <c r="BG94" s="340"/>
      <c r="BH94" s="325">
        <v>0.60000000000000009</v>
      </c>
      <c r="BI94" s="341" t="str">
        <f>IF(ISERROR(IF(V92="R.INHERENTE
3","R. INHERENTE",(IF(BD92="R.RESIDUAL
3","R. RESIDUAL"," ")))),"",(IF(V92="R.INHERENTE
3","R. INHERENTE",(IF(BD92="R.RESIDUAL
3","R. RESIDUAL"," ")))))</f>
        <v xml:space="preserve"> </v>
      </c>
      <c r="BJ94" s="342" t="str">
        <f>IF(ISERROR(IF(V92="R.INHERENTE
8","R. INHERENTE",(IF(BD92="R.RESIDUAL
8","R. RESIDUAL"," ")))),"",(IF(V92="R.INHERENTE
8","R. INHERENTE",(IF(BD92="R.RESIDUAL
8","R. RESIDUAL"," ")))))</f>
        <v xml:space="preserve"> </v>
      </c>
      <c r="BK94" s="343" t="str">
        <f>IF(ISERROR(IF(V92="R.INHERENTE
13","R. INHERENTE",(IF(BD92="R.RESIDUAL
13","R. RESIDUAL"," ")))),"",(IF(V92="R.INHERENTE
13","R. INHERENTE",(IF(BD92="R.RESIDUAL
13","R. RESIDUAL"," ")))))</f>
        <v xml:space="preserve"> </v>
      </c>
      <c r="BL94" s="344" t="str">
        <f>IF(ISERROR(IF(V92="R.INHERENTE
18","R. INHERENTE",(IF(BD92="R.RESIDUAL
18","R. RESIDUAL"," ")))),"",(IF(V92="R.INHERENTE
18","R. INHERENTE",(IF(BD92="R.RESIDUAL
18","R. RESIDUAL"," ")))))</f>
        <v xml:space="preserve"> </v>
      </c>
      <c r="BM94" s="345" t="str">
        <f>IF(ISERROR(IF(V92="R.INHERENTE
23","R. INHERENTE",(IF(BD92="R.RESIDUAL
23","R. RESIDUAL"," ")))),"",(IF(V92="R.INHERENTE
23","R. INHERENTE",(IF(BD92="R.RESIDUAL
23","R. RESIDUAL"," ")))))</f>
        <v xml:space="preserve"> </v>
      </c>
      <c r="BN94" s="415"/>
      <c r="BO94" s="1187"/>
      <c r="BP94" s="1099"/>
      <c r="BQ94" s="1099"/>
      <c r="BR94" s="1099"/>
      <c r="BS94" s="1099"/>
      <c r="BT94" s="1080"/>
      <c r="BU94" s="415"/>
      <c r="BV94" s="1190"/>
      <c r="BW94" s="1202"/>
      <c r="BX94" s="1204"/>
      <c r="BY94" s="415"/>
      <c r="BZ94" s="1068"/>
      <c r="CA94" s="1071"/>
      <c r="CB94" s="1074"/>
      <c r="CC94" s="1065"/>
      <c r="CD94" s="1065"/>
      <c r="CE94" s="1065"/>
      <c r="CF94" s="1065"/>
      <c r="CG94" s="1065"/>
      <c r="CH94" s="1065"/>
      <c r="CI94" s="1065"/>
      <c r="CJ94" s="1065"/>
      <c r="CK94" s="1065"/>
      <c r="CL94" s="1065"/>
      <c r="CM94" s="1065"/>
      <c r="CN94" s="1065"/>
      <c r="CO94" s="1065"/>
      <c r="CP94" s="1065"/>
      <c r="CQ94" s="1065"/>
      <c r="CR94" s="1065"/>
      <c r="CS94" s="1065"/>
      <c r="CT94" s="1042"/>
      <c r="CU94" s="415"/>
      <c r="CV94" s="1068"/>
      <c r="CW94" s="1071"/>
      <c r="CX94" s="1074"/>
      <c r="CY94" s="1056"/>
      <c r="CZ94" s="1060"/>
      <c r="DA94" s="1061"/>
      <c r="DB94" s="1060"/>
      <c r="DC94" s="1061"/>
      <c r="DD94" s="1056"/>
      <c r="DE94" s="1056"/>
      <c r="DF94" s="1056"/>
      <c r="DG94" s="1056"/>
      <c r="DH94" s="1056"/>
      <c r="DI94" s="1056"/>
      <c r="DJ94" s="1056"/>
      <c r="DK94" s="1056"/>
      <c r="DL94" s="1056"/>
      <c r="DM94" s="1056"/>
      <c r="DN94" s="1056"/>
      <c r="DO94" s="1056"/>
      <c r="DP94" s="1056"/>
      <c r="DQ94" s="1056"/>
      <c r="DR94" s="1056"/>
      <c r="DS94" s="1056"/>
      <c r="DT94" s="1042"/>
      <c r="DU94" s="415"/>
      <c r="DV94" s="1045"/>
      <c r="DW94" s="1048"/>
      <c r="DX94" s="1048"/>
      <c r="DY94" s="1051"/>
    </row>
    <row r="95" spans="2:129" s="391" customFormat="1" ht="48" customHeight="1">
      <c r="B95" s="1199"/>
      <c r="C95" s="1166"/>
      <c r="D95" s="1169"/>
      <c r="E95" s="1172"/>
      <c r="F95" s="1169"/>
      <c r="G95" s="1175"/>
      <c r="H95" s="1145"/>
      <c r="I95" s="346"/>
      <c r="J95" s="331" t="s">
        <v>1088</v>
      </c>
      <c r="K95" s="371"/>
      <c r="L95" s="333"/>
      <c r="M95" s="1148"/>
      <c r="N95" s="1151"/>
      <c r="O95" s="1154"/>
      <c r="P95" s="415"/>
      <c r="Q95" s="1157"/>
      <c r="R95" s="1160"/>
      <c r="S95" s="1128"/>
      <c r="T95" s="1131"/>
      <c r="U95" s="1134"/>
      <c r="V95" s="1137"/>
      <c r="W95" s="297"/>
      <c r="X95" s="347"/>
      <c r="Y95" s="335"/>
      <c r="Z95" s="1140"/>
      <c r="AA95" s="1053"/>
      <c r="AB95" s="1054"/>
      <c r="AC95" s="1053"/>
      <c r="AD95" s="1054"/>
      <c r="AE95" s="1053"/>
      <c r="AF95" s="1054"/>
      <c r="AG95" s="1053"/>
      <c r="AH95" s="1054"/>
      <c r="AI95" s="1053"/>
      <c r="AJ95" s="1054"/>
      <c r="AK95" s="413">
        <f>AA95+AC95+AE95+AG95+AI95</f>
        <v>0</v>
      </c>
      <c r="AL95" s="414"/>
      <c r="AM95" s="1125"/>
      <c r="AN95" s="1116"/>
      <c r="AO95" s="1117"/>
      <c r="AP95" s="1114"/>
      <c r="AQ95" s="1115"/>
      <c r="AR95" s="1116"/>
      <c r="AS95" s="1117"/>
      <c r="AT95" s="348"/>
      <c r="AU95" s="349"/>
      <c r="AV95" s="350"/>
      <c r="AW95" s="351"/>
      <c r="AX95" s="352"/>
      <c r="AY95" s="402"/>
      <c r="AZ95" s="1106"/>
      <c r="BA95" s="1109"/>
      <c r="BB95" s="1112"/>
      <c r="BC95" s="1109"/>
      <c r="BD95" s="1089"/>
      <c r="BE95" s="1092"/>
      <c r="BF95" s="415"/>
      <c r="BG95" s="340"/>
      <c r="BH95" s="325">
        <v>0.4</v>
      </c>
      <c r="BI95" s="341" t="str">
        <f>IF(ISERROR(IF(V92="R.INHERENTE
2","R. INHERENTE",(IF(BD92="R.RESIDUAL
2","R. RESIDUAL"," ")))),"",(IF(V92="R.INHERENTE
2","R. INHERENTE",(IF(BD92="R.RESIDUAL
2","R. RESIDUAL"," ")))))</f>
        <v xml:space="preserve"> </v>
      </c>
      <c r="BJ95" s="342" t="str">
        <f>IF(ISERROR(IF(V92="R.INHERENTE
7","R. INHERENTE",(IF(BD92="R.RESIDUAL
7","R. RESIDUAL"," ")))),"",(IF(V92="R.INHERENTE
7","R. INHERENTE",(IF(BD92="R.RESIDUAL
7","R. RESIDUAL"," ")))))</f>
        <v xml:space="preserve"> </v>
      </c>
      <c r="BK95" s="353" t="str">
        <f>IF(ISERROR(IF(V92="R.INHERENTE
12","R. INHERENTE",(IF(BD92="R.RESIDUAL
12","R. RESIDUAL"," ")))),"",(IF(V92="R.INHERENTE
12","R. INHERENTE",(IF(BD92="R.RESIDUAL
12","R. RESIDUAL"," ")))))</f>
        <v xml:space="preserve"> </v>
      </c>
      <c r="BL95" s="343" t="str">
        <f>IF(ISERROR(IF(V92="R.INHERENTE
17","R. INHERENTE",(IF(BD92="R.RESIDUAL
17","R. RESIDUAL"," ")))),"",(IF(V92="R.INHERENTE
17","R. INHERENTE",(IF(BD92="R.RESIDUAL
17","R. RESIDUAL"," ")))))</f>
        <v xml:space="preserve"> </v>
      </c>
      <c r="BM95" s="345" t="str">
        <f>IF(ISERROR(IF(V92="R.INHERENTE
22","R. INHERENTE",(IF(BD92="R.RESIDUAL
22","R. RESIDUAL"," ")))),"",(IF(V92="R.INHERENTE
22","R. INHERENTE",(IF(BD92="R.RESIDUAL
22","R. RESIDUAL"," ")))))</f>
        <v xml:space="preserve"> </v>
      </c>
      <c r="BN95" s="415"/>
      <c r="BO95" s="1187"/>
      <c r="BP95" s="1099"/>
      <c r="BQ95" s="1099"/>
      <c r="BR95" s="1099"/>
      <c r="BS95" s="1099"/>
      <c r="BT95" s="1080"/>
      <c r="BU95" s="415"/>
      <c r="BV95" s="1190"/>
      <c r="BW95" s="1202"/>
      <c r="BX95" s="1204"/>
      <c r="BY95" s="415"/>
      <c r="BZ95" s="1068"/>
      <c r="CA95" s="1071"/>
      <c r="CB95" s="1074"/>
      <c r="CC95" s="1065"/>
      <c r="CD95" s="1065"/>
      <c r="CE95" s="1065"/>
      <c r="CF95" s="1065"/>
      <c r="CG95" s="1065"/>
      <c r="CH95" s="1065"/>
      <c r="CI95" s="1065"/>
      <c r="CJ95" s="1065"/>
      <c r="CK95" s="1065"/>
      <c r="CL95" s="1065"/>
      <c r="CM95" s="1065"/>
      <c r="CN95" s="1065"/>
      <c r="CO95" s="1065"/>
      <c r="CP95" s="1065"/>
      <c r="CQ95" s="1065"/>
      <c r="CR95" s="1065"/>
      <c r="CS95" s="1065"/>
      <c r="CT95" s="1042"/>
      <c r="CU95" s="415"/>
      <c r="CV95" s="1068"/>
      <c r="CW95" s="1071"/>
      <c r="CX95" s="1074"/>
      <c r="CY95" s="1056"/>
      <c r="CZ95" s="1060"/>
      <c r="DA95" s="1061"/>
      <c r="DB95" s="1060"/>
      <c r="DC95" s="1061"/>
      <c r="DD95" s="1056"/>
      <c r="DE95" s="1056"/>
      <c r="DF95" s="1056"/>
      <c r="DG95" s="1056"/>
      <c r="DH95" s="1056"/>
      <c r="DI95" s="1056"/>
      <c r="DJ95" s="1056"/>
      <c r="DK95" s="1056"/>
      <c r="DL95" s="1056"/>
      <c r="DM95" s="1056"/>
      <c r="DN95" s="1056"/>
      <c r="DO95" s="1056"/>
      <c r="DP95" s="1056"/>
      <c r="DQ95" s="1056"/>
      <c r="DR95" s="1056"/>
      <c r="DS95" s="1056"/>
      <c r="DT95" s="1042"/>
      <c r="DU95" s="415"/>
      <c r="DV95" s="1045"/>
      <c r="DW95" s="1048"/>
      <c r="DX95" s="1048"/>
      <c r="DY95" s="1051"/>
    </row>
    <row r="96" spans="2:129" s="391" customFormat="1" ht="48" customHeight="1" thickBot="1">
      <c r="B96" s="1200"/>
      <c r="C96" s="1167"/>
      <c r="D96" s="1170"/>
      <c r="E96" s="1173"/>
      <c r="F96" s="1170"/>
      <c r="G96" s="1176"/>
      <c r="H96" s="1146"/>
      <c r="I96" s="354"/>
      <c r="J96" s="355" t="s">
        <v>1089</v>
      </c>
      <c r="K96" s="372"/>
      <c r="L96" s="357"/>
      <c r="M96" s="1149"/>
      <c r="N96" s="1152"/>
      <c r="O96" s="1155"/>
      <c r="P96" s="415"/>
      <c r="Q96" s="1158"/>
      <c r="R96" s="1161"/>
      <c r="S96" s="1129"/>
      <c r="T96" s="1132"/>
      <c r="U96" s="1135"/>
      <c r="V96" s="1138"/>
      <c r="W96" s="297"/>
      <c r="X96" s="358"/>
      <c r="Y96" s="359"/>
      <c r="Z96" s="1141"/>
      <c r="AA96" s="1142"/>
      <c r="AB96" s="1143"/>
      <c r="AC96" s="1142"/>
      <c r="AD96" s="1143"/>
      <c r="AE96" s="1142"/>
      <c r="AF96" s="1143"/>
      <c r="AG96" s="1142"/>
      <c r="AH96" s="1143"/>
      <c r="AI96" s="1142"/>
      <c r="AJ96" s="1143"/>
      <c r="AK96" s="416">
        <f>AA96+AC96+AE96+AG96+AI96</f>
        <v>0</v>
      </c>
      <c r="AL96" s="417"/>
      <c r="AM96" s="1126"/>
      <c r="AN96" s="1118"/>
      <c r="AO96" s="1119"/>
      <c r="AP96" s="1120"/>
      <c r="AQ96" s="1121"/>
      <c r="AR96" s="1118"/>
      <c r="AS96" s="1119"/>
      <c r="AT96" s="360"/>
      <c r="AU96" s="361"/>
      <c r="AV96" s="362"/>
      <c r="AW96" s="363"/>
      <c r="AX96" s="364"/>
      <c r="AY96" s="402">
        <f>+(IF(AND($AZ104&gt;0,$AZ104&lt;=0.2),0.2,(IF(AND($AZ104&gt;0.2,$AZ104&lt;=0.4),0.4,(IF(AND($AZ104&gt;0.4,$AZ104&lt;=0.6),0.6,(IF(AND($AZ104&gt;0.6,$AZ104&lt;=0.8),0.8,(IF($AZ104&gt;0.8,1,""))))))))))</f>
        <v>0.4</v>
      </c>
      <c r="AZ96" s="1107"/>
      <c r="BA96" s="1110"/>
      <c r="BB96" s="1113"/>
      <c r="BC96" s="1110"/>
      <c r="BD96" s="1090"/>
      <c r="BE96" s="1093"/>
      <c r="BF96" s="415"/>
      <c r="BG96" s="340"/>
      <c r="BH96" s="365">
        <v>0.2</v>
      </c>
      <c r="BI96" s="366" t="str">
        <f>IF(ISERROR(IF(V92="R.INHERENTE
1","R. INHERENTE",(IF(BD92="R.RESIDUAL
1","R. RESIDUAL"," ")))),"",(IF(V92="R.INHERENTE
1","R. INHERENTE",(IF(BD92="R.RESIDUAL
1","R. RESIDUAL"," ")))))</f>
        <v xml:space="preserve"> </v>
      </c>
      <c r="BJ96" s="367" t="str">
        <f>IF(ISERROR(IF(V92="R.INHERENTE
6","R. INHERENTE",(IF(BD92="R.RESIDUAL
6","R. RESIDUAL"," ")))),"",(IF(V92="R.INHERENTE
6","R. INHERENTE",(IF(BD92="R.RESIDUAL
6","R. RESIDUAL"," ")))))</f>
        <v xml:space="preserve"> </v>
      </c>
      <c r="BK96" s="368" t="str">
        <f>IF(ISERROR(IF(V92="R.INHERENTE
11","R. INHERENTE",(IF(BD92="R.RESIDUAL
11","R. RESIDUAL"," ")))),"",(IF(V92="R.INHERENTE
11","R. INHERENTE",(IF(BD92="R.RESIDUAL
11","R. RESIDUAL"," ")))))</f>
        <v xml:space="preserve"> </v>
      </c>
      <c r="BL96" s="369" t="str">
        <f>IF(ISERROR(IF(V92="R.INHERENTE
16","R. INHERENTE",(IF(BD92="R.RESIDUAL
16","R. RESIDUAL"," ")))),"",(IF(V92="R.INHERENTE
16","R. INHERENTE",(IF(BD92="R.RESIDUAL
16","R. RESIDUAL"," ")))))</f>
        <v xml:space="preserve"> </v>
      </c>
      <c r="BM96" s="370" t="str">
        <f>IF(ISERROR(IF(V92="R.INHERENTE
21","R. INHERENTE",(IF(BD92="R.RESIDUAL
21","R. RESIDUAL"," ")))),"",(IF(V92="R.INHERENTE
21","R. INHERENTE",(IF(BD92="R.RESIDUAL
21","R. RESIDUAL"," ")))))</f>
        <v xml:space="preserve"> </v>
      </c>
      <c r="BN96" s="415"/>
      <c r="BO96" s="1188"/>
      <c r="BP96" s="1100"/>
      <c r="BQ96" s="1100"/>
      <c r="BR96" s="1100"/>
      <c r="BS96" s="1100"/>
      <c r="BT96" s="1081"/>
      <c r="BU96" s="415"/>
      <c r="BV96" s="1191"/>
      <c r="BW96" s="1203"/>
      <c r="BX96" s="1205"/>
      <c r="BY96" s="415"/>
      <c r="BZ96" s="1069"/>
      <c r="CA96" s="1072"/>
      <c r="CB96" s="1075"/>
      <c r="CC96" s="1066"/>
      <c r="CD96" s="1066"/>
      <c r="CE96" s="1066"/>
      <c r="CF96" s="1066"/>
      <c r="CG96" s="1066"/>
      <c r="CH96" s="1066"/>
      <c r="CI96" s="1066"/>
      <c r="CJ96" s="1066"/>
      <c r="CK96" s="1066"/>
      <c r="CL96" s="1066"/>
      <c r="CM96" s="1066"/>
      <c r="CN96" s="1066"/>
      <c r="CO96" s="1066"/>
      <c r="CP96" s="1066"/>
      <c r="CQ96" s="1066"/>
      <c r="CR96" s="1066"/>
      <c r="CS96" s="1066"/>
      <c r="CT96" s="1043"/>
      <c r="CU96" s="415"/>
      <c r="CV96" s="1069"/>
      <c r="CW96" s="1072"/>
      <c r="CX96" s="1075"/>
      <c r="CY96" s="1057"/>
      <c r="CZ96" s="1062"/>
      <c r="DA96" s="1063"/>
      <c r="DB96" s="1062"/>
      <c r="DC96" s="1063"/>
      <c r="DD96" s="1057"/>
      <c r="DE96" s="1057"/>
      <c r="DF96" s="1057"/>
      <c r="DG96" s="1057"/>
      <c r="DH96" s="1057"/>
      <c r="DI96" s="1057"/>
      <c r="DJ96" s="1057"/>
      <c r="DK96" s="1057"/>
      <c r="DL96" s="1057"/>
      <c r="DM96" s="1057"/>
      <c r="DN96" s="1057"/>
      <c r="DO96" s="1057"/>
      <c r="DP96" s="1057"/>
      <c r="DQ96" s="1057"/>
      <c r="DR96" s="1057"/>
      <c r="DS96" s="1057"/>
      <c r="DT96" s="1043"/>
      <c r="DU96" s="415"/>
      <c r="DV96" s="1046"/>
      <c r="DW96" s="1049"/>
      <c r="DX96" s="1049"/>
      <c r="DY96" s="1052"/>
    </row>
    <row r="97" spans="2:129" ht="12.75" customHeight="1" thickBot="1">
      <c r="W97" s="297"/>
      <c r="AY97" s="402"/>
      <c r="BI97" s="419">
        <v>0.2</v>
      </c>
      <c r="BJ97" s="420">
        <v>0.4</v>
      </c>
      <c r="BK97" s="420">
        <v>0.60000000000000009</v>
      </c>
      <c r="BL97" s="420">
        <v>0.8</v>
      </c>
      <c r="BM97" s="420">
        <v>1</v>
      </c>
    </row>
    <row r="98" spans="2:129" s="391" customFormat="1" ht="48" customHeight="1">
      <c r="B98" s="1198" t="s">
        <v>1236</v>
      </c>
      <c r="C98" s="1165">
        <v>14</v>
      </c>
      <c r="D98" s="1168" t="s">
        <v>1361</v>
      </c>
      <c r="E98" s="1171" t="s">
        <v>1362</v>
      </c>
      <c r="F98" s="1168" t="s">
        <v>1378</v>
      </c>
      <c r="G98" s="1174" t="s">
        <v>1379</v>
      </c>
      <c r="H98" s="1144" t="s">
        <v>1380</v>
      </c>
      <c r="I98" s="314" t="s">
        <v>1381</v>
      </c>
      <c r="J98" s="315" t="s">
        <v>1047</v>
      </c>
      <c r="K98" s="316" t="s">
        <v>1382</v>
      </c>
      <c r="L98" s="317" t="s">
        <v>1084</v>
      </c>
      <c r="M98" s="1147" t="str">
        <f>IF(G98="","",(CONCATENATE("Posibilidad de afectación ",G98," ",H98," ",I98," ",I99," ",I100," ",I101," ",I102)))</f>
        <v xml:space="preserve">Posibilidad de afectación reputacional por desviación de recursos y conflicto de interés, debido a la revisión técnica del contrato de arrendamiento de un sistema de información para el servicio de radiología e imágenes diágnosticas     </v>
      </c>
      <c r="N98" s="1150" t="s">
        <v>1094</v>
      </c>
      <c r="O98" s="1153" t="s">
        <v>1095</v>
      </c>
      <c r="P98" s="415"/>
      <c r="Q98" s="1156" t="s">
        <v>1127</v>
      </c>
      <c r="R98" s="1159">
        <f>IF(ISERROR(VLOOKUP($Q98,[3]Listas!$F$21:$G$25,2,FALSE)),"",(VLOOKUP($Q98,[3]Listas!$F$21:$G$25,2,FALSE)))</f>
        <v>0.4</v>
      </c>
      <c r="S98" s="1127" t="str">
        <f>IF(ISERROR(VLOOKUP($R98,[3]Listas!$F$4:$G$8,2,FALSE)),"",(VLOOKUP($R98,[3]Listas!$F$4:$G$8,2,FALSE)))</f>
        <v>BAJA
El evento puede ocurrir en algún momento.</v>
      </c>
      <c r="T98" s="1130" t="s">
        <v>1220</v>
      </c>
      <c r="U98" s="1133">
        <f>IF(ISERROR(VLOOKUP($T98,[3]Listas!$F$30:$G$37,2,FALSE)),"",(VLOOKUP($T98,[3]Listas!$F$30:$G$37,2,FALSE)))</f>
        <v>0.6</v>
      </c>
      <c r="V98" s="1136" t="str">
        <f>IF(R98="","",(CONCATENATE("R.INHERENTE
",(IF(AND($R98=0.2,$U98=0.2),1,(IF(AND($R98=0.2,$U98=0.4),6,(IF(AND($R98=0.2,$U98=0.6),11,(IF(AND($R98=0.2,$U98=0.8),16,(IF(AND($R98=0.2,$U98=1),21,(IF(AND($R98=0.4,$U98=0.2),2,(IF(AND($R98=0.4,$U98=0.4),7,(IF(AND($R98=0.4,$U98=0.6),12,(IF(AND($R98=0.4,$U98=0.8),17,(IF(AND($R98=0.4,$U98=1),22,(IF(AND($R98=0.6,$U98=0.2),3,(IF(AND($R98=0.6,$U98=0.4),8,(IF(AND($R98=0.6,$U98=0.6),13,(IF(AND($R98=0.6,$U98=0.8),18,(IF(AND($R98=0.6,$U98=1),23,(IF(AND($R98=0.8,$U98=0.2),4,(IF(AND($R98=0.8,$U98=0.4),9,(IF(AND($R98=0.8,$U98=0.6),14,(IF(AND($R98=0.8,$U98=0.8),19,(IF(AND($R98=0.8,$U98=1),24,(IF(AND($R98=1,$U98=0.2),5,(IF(AND($R98=1,$U98=0.4),10,(IF(AND($R98=1,$U98=0.6),15,(IF(AND($R98=1,$U98=0.8),20,(IF(AND($R98=1,$U98=1),25,"")))))))))))))))))))))))))))))))))))))))))))))))))))))</f>
        <v>R.INHERENTE
12</v>
      </c>
      <c r="W98" s="297"/>
      <c r="X98" s="318" t="s">
        <v>1383</v>
      </c>
      <c r="Y98" s="319" t="s">
        <v>1055</v>
      </c>
      <c r="Z98" s="1139" t="s">
        <v>1056</v>
      </c>
      <c r="AA98" s="1122"/>
      <c r="AB98" s="1123"/>
      <c r="AC98" s="1122">
        <v>15</v>
      </c>
      <c r="AD98" s="1123"/>
      <c r="AE98" s="1122"/>
      <c r="AF98" s="1123"/>
      <c r="AG98" s="1122"/>
      <c r="AH98" s="1123"/>
      <c r="AI98" s="1122">
        <v>15</v>
      </c>
      <c r="AJ98" s="1123"/>
      <c r="AK98" s="411">
        <f>AA98+AC98+AE98+AG98+AI98</f>
        <v>30</v>
      </c>
      <c r="AL98" s="412">
        <v>0.28000000000000003</v>
      </c>
      <c r="AM98" s="1124">
        <f>U98</f>
        <v>0.6</v>
      </c>
      <c r="AN98" s="1103" t="s">
        <v>1022</v>
      </c>
      <c r="AO98" s="1104"/>
      <c r="AP98" s="1101" t="s">
        <v>1057</v>
      </c>
      <c r="AQ98" s="1102"/>
      <c r="AR98" s="1103" t="s">
        <v>1022</v>
      </c>
      <c r="AS98" s="1104"/>
      <c r="AT98" s="320" t="s">
        <v>1384</v>
      </c>
      <c r="AU98" s="321" t="s">
        <v>172</v>
      </c>
      <c r="AV98" s="322" t="s">
        <v>1385</v>
      </c>
      <c r="AW98" s="323" t="s">
        <v>1386</v>
      </c>
      <c r="AX98" s="324" t="s">
        <v>1387</v>
      </c>
      <c r="AY98" s="402"/>
      <c r="AZ98" s="1105">
        <f>+MIN(AL98:AL102)</f>
        <v>0.28000000000000003</v>
      </c>
      <c r="BA98" s="1108" t="str">
        <f>+(IF($AY90=0.2,"MUY BAJA",(IF($AY90=0.4,"BAJA",(IF($AY90=0.6,"MEDIA",(IF($AY90=0.8,"ALTA",(IF($AY90=1,"MUY ALTA",""))))))))))</f>
        <v>BAJA</v>
      </c>
      <c r="BB98" s="1111">
        <f>+MIN(AM98:AM102)</f>
        <v>0.6</v>
      </c>
      <c r="BC98" s="1108" t="str">
        <f>+(IF($BF98=0.2,"MUY BAJA",(IF($BF98=0.4,"BAJA",(IF($BF98=0.6,"MEDIA",(IF($BF98=0.8,"ALTA",(IF($BF98=1,"MUY ALTA",""))))))))))</f>
        <v>MEDIA</v>
      </c>
      <c r="BD98" s="1088" t="str">
        <f>IF($AY90="","",(CONCATENATE("R.RESIDUAL
",(IF(AND($AY90=0.2,$BF98=0.2),1,(IF(AND($AY90=0.2,$BF98=0.4),6,(IF(AND($AY90=0.2,$BF98=0.6),11,(IF(AND($AY90=0.2,$BF98=0.8),16,(IF(AND($AY90=0.2,$BF98=1),21,(IF(AND($AY90=0.4,$BF98=0.2),2,(IF(AND($AY90=0.4,$BF98=0.4),7,(IF(AND($AY90=0.4,$BF98=0.6),12,(IF(AND($AY90=0.4,$BF98=0.8),17,(IF(AND($AY90=0.4,$BF98=1),22,(IF(AND($AY90=0.6,$BF98=0.2),3,(IF(AND($AY90=0.6,$BF98=0.4),8,(IF(AND($AY90=0.6,$BF98=0.6),13,(IF(AND($AY90=0.6,$BF98=0.8),18,(IF(AND($AY90=0.6,$BF98=1),23,(IF(AND($AY90=0.8,$BF98=0.2),4,(IF(AND($AY90=0.8,$BF98=0.4),9,(IF(AND($AY90=0.8,$BF98=0.6),14,(IF(AND($AY90=0.8,$BF98=0.8),19,(IF(AND($AY90=0.8,$BF98=1),24,(IF(AND($AY90=1,$BF98=0.2),5,(IF(AND($AY90=1,$BF98=0.4),10,(IF(AND($AY90=1,$BF98=0.6),15,(IF(AND($AY90=1,$BF98=0.8),20,(IF(AND($AY90=1,$BF98=1),25,"")))))))))))))))))))))))))))))))))))))))))))))))))))))</f>
        <v>R.RESIDUAL
12</v>
      </c>
      <c r="BE98" s="1091" t="s">
        <v>1063</v>
      </c>
      <c r="BF98" s="402">
        <f>+(IF(AND($BB98&gt;0,$BB98&lt;=0.2),0.2,(IF(AND($BB98&gt;0.2,$BB98&lt;=0.4),0.4,(IF(AND($BB98&gt;0.4,$BB98&lt;=0.6),0.6,(IF(AND($BB98&gt;0.6,$BB98&lt;=0.8),0.8,(IF($BB98&gt;0.8,1,""))))))))))</f>
        <v>0.6</v>
      </c>
      <c r="BG98" s="298">
        <f>+VLOOKUP($BD98,[3]Listas!$G$114:$H$138,2,FALSE)</f>
        <v>12</v>
      </c>
      <c r="BH98" s="325">
        <v>1</v>
      </c>
      <c r="BI98" s="326" t="str">
        <f>IF(ISERROR(IF(V98="R.INHERENTE
5","R. INHERENTE",(IF(BD98="R.RESIDUAL
5","R. RESIDUAL"," ")))),"",(IF(V98="R.INHERENTE
5","R. INHERENTE",(IF(BD98="R.RESIDUAL
5","R. RESIDUAL"," ")))))</f>
        <v xml:space="preserve"> </v>
      </c>
      <c r="BJ98" s="327" t="str">
        <f>IF(ISERROR(IF(V98="R.INHERENTE
10","R. INHERENTE",(IF(BD98="R.RESIDUAL
10","R. RESIDUAL"," ")))),"",(IF(V98="R.INHERENTE
10","R. INHERENTE",(IF(BD98="R.RESIDUAL
10","R. RESIDUAL"," ")))))</f>
        <v xml:space="preserve"> </v>
      </c>
      <c r="BK98" s="328" t="str">
        <f>IF(ISERROR(IF(V98="R.INHERENTE
15","R. INHERENTE",(IF(BD98="R.RESIDUAL
15","R. RESIDUAL"," ")))),"",(IF(V98="R.INHERENTE
15","R. INHERENTE",(IF(BD98="R.RESIDUAL
15","R. RESIDUAL"," ")))))</f>
        <v xml:space="preserve"> </v>
      </c>
      <c r="BL98" s="328" t="str">
        <f>IF(ISERROR(IF(V98="R.INHERENTE
20","R. INHERENTE",(IF(BD98="R.RESIDUAL
20","R. RESIDUAL"," ")))),"",(IF(V98="R.INHERENTE
20","R. INHERENTE",(IF(BD98="R.RESIDUAL
20","R. RESIDUAL"," ")))))</f>
        <v xml:space="preserve"> </v>
      </c>
      <c r="BM98" s="329" t="str">
        <f>IF(ISERROR(IF(V98="R.INHERENTE
25","R. INHERENTE",(IF(BD98="R.RESIDUAL
25","R. RESIDUAL"," ")))),"",(IF(V98="R.INHERENTE
25","R. INHERENTE",(IF(BD98="R.RESIDUAL
25","R. RESIDUAL"," ")))))</f>
        <v xml:space="preserve"> </v>
      </c>
      <c r="BN98" s="415"/>
      <c r="BO98" s="1186" t="s">
        <v>1388</v>
      </c>
      <c r="BP98" s="1177" t="s">
        <v>1389</v>
      </c>
      <c r="BQ98" s="1098" t="s">
        <v>1373</v>
      </c>
      <c r="BR98" s="1098">
        <v>45078</v>
      </c>
      <c r="BS98" s="1177" t="s">
        <v>1306</v>
      </c>
      <c r="BT98" s="1079" t="s">
        <v>1275</v>
      </c>
      <c r="BU98" s="415"/>
      <c r="BV98" s="1189" t="s">
        <v>1390</v>
      </c>
      <c r="BW98" s="1201" t="s">
        <v>1391</v>
      </c>
      <c r="BX98" s="1085" t="s">
        <v>1392</v>
      </c>
      <c r="BY98" s="415"/>
      <c r="BZ98" s="1067" t="s">
        <v>1070</v>
      </c>
      <c r="CA98" s="1070" t="s">
        <v>1071</v>
      </c>
      <c r="CB98" s="1073" t="s">
        <v>1072</v>
      </c>
      <c r="CC98" s="1064"/>
      <c r="CD98" s="1064" t="s">
        <v>1022</v>
      </c>
      <c r="CE98" s="1064" t="s">
        <v>1022</v>
      </c>
      <c r="CF98" s="1064" t="s">
        <v>1022</v>
      </c>
      <c r="CG98" s="1064"/>
      <c r="CH98" s="1064" t="s">
        <v>1022</v>
      </c>
      <c r="CI98" s="1064" t="s">
        <v>1022</v>
      </c>
      <c r="CJ98" s="1064" t="s">
        <v>1022</v>
      </c>
      <c r="CK98" s="1064"/>
      <c r="CL98" s="1064" t="s">
        <v>1023</v>
      </c>
      <c r="CM98" s="1064" t="s">
        <v>1023</v>
      </c>
      <c r="CN98" s="1064" t="s">
        <v>1023</v>
      </c>
      <c r="CO98" s="1064"/>
      <c r="CP98" s="1064" t="s">
        <v>1022</v>
      </c>
      <c r="CQ98" s="1064" t="s">
        <v>1022</v>
      </c>
      <c r="CR98" s="1064" t="s">
        <v>1022</v>
      </c>
      <c r="CS98" s="1064"/>
      <c r="CT98" s="1041" t="s">
        <v>1073</v>
      </c>
      <c r="CU98" s="415"/>
      <c r="CV98" s="1067" t="s">
        <v>1070</v>
      </c>
      <c r="CW98" s="1070" t="s">
        <v>1071</v>
      </c>
      <c r="CX98" s="1073" t="s">
        <v>1072</v>
      </c>
      <c r="CY98" s="1055"/>
      <c r="CZ98" s="1058" t="s">
        <v>1023</v>
      </c>
      <c r="DA98" s="1059"/>
      <c r="DB98" s="1058"/>
      <c r="DC98" s="1059"/>
      <c r="DD98" s="1055" t="s">
        <v>1022</v>
      </c>
      <c r="DE98" s="1055" t="s">
        <v>1022</v>
      </c>
      <c r="DF98" s="1055" t="s">
        <v>1022</v>
      </c>
      <c r="DG98" s="1055"/>
      <c r="DH98" s="1055" t="s">
        <v>1022</v>
      </c>
      <c r="DI98" s="1055" t="s">
        <v>1022</v>
      </c>
      <c r="DJ98" s="1055" t="s">
        <v>1022</v>
      </c>
      <c r="DK98" s="1055"/>
      <c r="DL98" s="1055" t="s">
        <v>1023</v>
      </c>
      <c r="DM98" s="1055" t="s">
        <v>1023</v>
      </c>
      <c r="DN98" s="1055" t="s">
        <v>1023</v>
      </c>
      <c r="DO98" s="1055"/>
      <c r="DP98" s="1055" t="s">
        <v>1022</v>
      </c>
      <c r="DQ98" s="1055" t="s">
        <v>1022</v>
      </c>
      <c r="DR98" s="1055" t="s">
        <v>1022</v>
      </c>
      <c r="DS98" s="1055"/>
      <c r="DT98" s="1041" t="s">
        <v>1074</v>
      </c>
      <c r="DU98" s="415"/>
      <c r="DV98" s="1044"/>
      <c r="DW98" s="1047"/>
      <c r="DX98" s="1047"/>
      <c r="DY98" s="1050"/>
    </row>
    <row r="99" spans="2:129" s="391" customFormat="1" ht="48" customHeight="1">
      <c r="B99" s="1199"/>
      <c r="C99" s="1166"/>
      <c r="D99" s="1169"/>
      <c r="E99" s="1172"/>
      <c r="F99" s="1169"/>
      <c r="G99" s="1175"/>
      <c r="H99" s="1145"/>
      <c r="I99" s="386"/>
      <c r="J99" s="331" t="s">
        <v>1076</v>
      </c>
      <c r="K99" s="332" t="s">
        <v>1377</v>
      </c>
      <c r="L99" s="333" t="s">
        <v>1049</v>
      </c>
      <c r="M99" s="1148"/>
      <c r="N99" s="1151"/>
      <c r="O99" s="1154"/>
      <c r="P99" s="415"/>
      <c r="Q99" s="1157"/>
      <c r="R99" s="1160"/>
      <c r="S99" s="1128"/>
      <c r="T99" s="1131"/>
      <c r="U99" s="1134"/>
      <c r="V99" s="1137"/>
      <c r="W99" s="297"/>
      <c r="X99" s="381"/>
      <c r="Y99" s="335"/>
      <c r="Z99" s="1140"/>
      <c r="AA99" s="1053"/>
      <c r="AB99" s="1054"/>
      <c r="AC99" s="1053"/>
      <c r="AD99" s="1054"/>
      <c r="AE99" s="1053"/>
      <c r="AF99" s="1054"/>
      <c r="AG99" s="1053"/>
      <c r="AH99" s="1054"/>
      <c r="AI99" s="1053"/>
      <c r="AJ99" s="1054"/>
      <c r="AK99" s="413">
        <f>AA99+AC99+AE99+AG99+AI99</f>
        <v>0</v>
      </c>
      <c r="AL99" s="414"/>
      <c r="AM99" s="1125"/>
      <c r="AN99" s="1116"/>
      <c r="AO99" s="1117"/>
      <c r="AP99" s="1114"/>
      <c r="AQ99" s="1115"/>
      <c r="AR99" s="1116"/>
      <c r="AS99" s="1117"/>
      <c r="AT99" s="287"/>
      <c r="AU99" s="336"/>
      <c r="AV99" s="337"/>
      <c r="AW99" s="338"/>
      <c r="AX99" s="339"/>
      <c r="AY99" s="402"/>
      <c r="AZ99" s="1106"/>
      <c r="BA99" s="1109"/>
      <c r="BB99" s="1112"/>
      <c r="BC99" s="1109"/>
      <c r="BD99" s="1089"/>
      <c r="BE99" s="1092"/>
      <c r="BF99" s="415"/>
      <c r="BG99" s="340"/>
      <c r="BH99" s="325">
        <v>0.8</v>
      </c>
      <c r="BI99" s="341" t="str">
        <f>IF(ISERROR(IF(V98="R.INHERENTE
4","R. INHERENTE",(IF(BD98="R.RESIDUAL
4","R. RESIDUAL"," ")))),"",(IF(V98="R.INHERENTE
4","R. INHERENTE",(IF(BD98="R.RESIDUAL
4","R. RESIDUAL"," ")))))</f>
        <v xml:space="preserve"> </v>
      </c>
      <c r="BJ99" s="342" t="str">
        <f>IF(ISERROR(IF(V98="R.INHERENTE
9","R. INHERENTE",(IF(BD98="R.RESIDUAL
9","R. RESIDUAL"," ")))),"",(IF(V98="R.INHERENTE
9","R. INHERENTE",(IF(BD98="R.RESIDUAL
9","R. RESIDUAL"," ")))))</f>
        <v xml:space="preserve"> </v>
      </c>
      <c r="BK99" s="343" t="str">
        <f>IF(ISERROR(IF(V98="R.INHERENTE
14","R. INHERENTE",(IF(BD98="R.RESIDUAL
14","R. RESIDUAL"," ")))),"",(IF(V98="R.INHERENTE
14","R. INHERENTE",(IF(BD98="R.RESIDUAL
14","R. RESIDUAL"," ")))))</f>
        <v xml:space="preserve"> </v>
      </c>
      <c r="BL99" s="344" t="str">
        <f>IF(ISERROR(IF(V98="R.INHERENTE
19","R. INHERENTE",(IF(BD98="R.RESIDUAL
19","R. RESIDUAL"," ")))),"",(IF(V98="R.INHERENTE
19","R. INHERENTE",(IF(BD98="R.RESIDUAL
19","R. RESIDUAL"," ")))))</f>
        <v xml:space="preserve"> </v>
      </c>
      <c r="BM99" s="345" t="str">
        <f>IF(ISERROR(IF(V98="R.INHERENTE
24","R. INHERENTE",(IF(BD98="R.RESIDUAL
24","R. RESIDUAL"," ")))),"",(IF(V98="R.INHERENTE
24","R. INHERENTE",(IF(BD98="R.RESIDUAL
24","R. RESIDUAL"," ")))))</f>
        <v xml:space="preserve"> </v>
      </c>
      <c r="BN99" s="415"/>
      <c r="BO99" s="1187"/>
      <c r="BP99" s="1099"/>
      <c r="BQ99" s="1099"/>
      <c r="BR99" s="1099"/>
      <c r="BS99" s="1099"/>
      <c r="BT99" s="1080"/>
      <c r="BU99" s="415"/>
      <c r="BV99" s="1190"/>
      <c r="BW99" s="1202"/>
      <c r="BX99" s="1204"/>
      <c r="BY99" s="415"/>
      <c r="BZ99" s="1068"/>
      <c r="CA99" s="1071"/>
      <c r="CB99" s="1074"/>
      <c r="CC99" s="1065"/>
      <c r="CD99" s="1065"/>
      <c r="CE99" s="1065"/>
      <c r="CF99" s="1065"/>
      <c r="CG99" s="1065"/>
      <c r="CH99" s="1065"/>
      <c r="CI99" s="1065"/>
      <c r="CJ99" s="1065"/>
      <c r="CK99" s="1065"/>
      <c r="CL99" s="1065"/>
      <c r="CM99" s="1065"/>
      <c r="CN99" s="1065"/>
      <c r="CO99" s="1065"/>
      <c r="CP99" s="1065"/>
      <c r="CQ99" s="1065"/>
      <c r="CR99" s="1065"/>
      <c r="CS99" s="1065"/>
      <c r="CT99" s="1042"/>
      <c r="CU99" s="415"/>
      <c r="CV99" s="1068"/>
      <c r="CW99" s="1071"/>
      <c r="CX99" s="1074"/>
      <c r="CY99" s="1056"/>
      <c r="CZ99" s="1060"/>
      <c r="DA99" s="1061"/>
      <c r="DB99" s="1060"/>
      <c r="DC99" s="1061"/>
      <c r="DD99" s="1056"/>
      <c r="DE99" s="1056"/>
      <c r="DF99" s="1056"/>
      <c r="DG99" s="1056"/>
      <c r="DH99" s="1056"/>
      <c r="DI99" s="1056"/>
      <c r="DJ99" s="1056"/>
      <c r="DK99" s="1056"/>
      <c r="DL99" s="1056"/>
      <c r="DM99" s="1056"/>
      <c r="DN99" s="1056"/>
      <c r="DO99" s="1056"/>
      <c r="DP99" s="1056"/>
      <c r="DQ99" s="1056"/>
      <c r="DR99" s="1056"/>
      <c r="DS99" s="1056"/>
      <c r="DT99" s="1042"/>
      <c r="DU99" s="415"/>
      <c r="DV99" s="1045"/>
      <c r="DW99" s="1048"/>
      <c r="DX99" s="1048"/>
      <c r="DY99" s="1051"/>
    </row>
    <row r="100" spans="2:129" s="391" customFormat="1" ht="48" customHeight="1">
      <c r="B100" s="1199"/>
      <c r="C100" s="1166"/>
      <c r="D100" s="1169"/>
      <c r="E100" s="1172"/>
      <c r="F100" s="1169"/>
      <c r="G100" s="1175"/>
      <c r="H100" s="1145"/>
      <c r="I100" s="346"/>
      <c r="J100" s="331" t="s">
        <v>1082</v>
      </c>
      <c r="K100" s="371"/>
      <c r="L100" s="333"/>
      <c r="M100" s="1148"/>
      <c r="N100" s="1151"/>
      <c r="O100" s="1154"/>
      <c r="P100" s="415"/>
      <c r="Q100" s="1157"/>
      <c r="R100" s="1160"/>
      <c r="S100" s="1128"/>
      <c r="T100" s="1131"/>
      <c r="U100" s="1134"/>
      <c r="V100" s="1137"/>
      <c r="W100" s="297"/>
      <c r="X100" s="381"/>
      <c r="Y100" s="335"/>
      <c r="Z100" s="1140"/>
      <c r="AA100" s="1053"/>
      <c r="AB100" s="1054"/>
      <c r="AC100" s="1053"/>
      <c r="AD100" s="1054"/>
      <c r="AE100" s="1053"/>
      <c r="AF100" s="1054"/>
      <c r="AG100" s="1053"/>
      <c r="AH100" s="1054"/>
      <c r="AI100" s="1053"/>
      <c r="AJ100" s="1054"/>
      <c r="AK100" s="413">
        <f>AA100+AC100+AE100+AG100+AI100</f>
        <v>0</v>
      </c>
      <c r="AL100" s="414"/>
      <c r="AM100" s="1125"/>
      <c r="AN100" s="1116"/>
      <c r="AO100" s="1117"/>
      <c r="AP100" s="1114"/>
      <c r="AQ100" s="1115"/>
      <c r="AR100" s="1116"/>
      <c r="AS100" s="1117"/>
      <c r="AT100" s="287"/>
      <c r="AU100" s="336"/>
      <c r="AV100" s="337"/>
      <c r="AW100" s="338"/>
      <c r="AX100" s="339"/>
      <c r="AY100" s="402"/>
      <c r="AZ100" s="1106"/>
      <c r="BA100" s="1109"/>
      <c r="BB100" s="1112"/>
      <c r="BC100" s="1109"/>
      <c r="BD100" s="1089"/>
      <c r="BE100" s="1092"/>
      <c r="BF100" s="415"/>
      <c r="BG100" s="340"/>
      <c r="BH100" s="325">
        <v>0.60000000000000009</v>
      </c>
      <c r="BI100" s="341" t="str">
        <f>IF(ISERROR(IF(V98="R.INHERENTE
3","R. INHERENTE",(IF(BD98="R.RESIDUAL
3","R. RESIDUAL"," ")))),"",(IF(V98="R.INHERENTE
3","R. INHERENTE",(IF(BD98="R.RESIDUAL
3","R. RESIDUAL"," ")))))</f>
        <v xml:space="preserve"> </v>
      </c>
      <c r="BJ100" s="342" t="str">
        <f>IF(ISERROR(IF(V98="R.INHERENTE
8","R. INHERENTE",(IF(BD98="R.RESIDUAL
8","R. RESIDUAL"," ")))),"",(IF(V98="R.INHERENTE
8","R. INHERENTE",(IF(BD98="R.RESIDUAL
8","R. RESIDUAL"," ")))))</f>
        <v xml:space="preserve"> </v>
      </c>
      <c r="BK100" s="343" t="str">
        <f>IF(ISERROR(IF(V98="R.INHERENTE
13","R. INHERENTE",(IF(BD98="R.RESIDUAL
13","R. RESIDUAL"," ")))),"",(IF(V98="R.INHERENTE
13","R. INHERENTE",(IF(BD98="R.RESIDUAL
13","R. RESIDUAL"," ")))))</f>
        <v xml:space="preserve"> </v>
      </c>
      <c r="BL100" s="344" t="str">
        <f>IF(ISERROR(IF(V98="R.INHERENTE
18","R. INHERENTE",(IF(BD98="R.RESIDUAL
18","R. RESIDUAL"," ")))),"",(IF(V98="R.INHERENTE
18","R. INHERENTE",(IF(BD98="R.RESIDUAL
18","R. RESIDUAL"," ")))))</f>
        <v xml:space="preserve"> </v>
      </c>
      <c r="BM100" s="345" t="str">
        <f>IF(ISERROR(IF(V98="R.INHERENTE
23","R. INHERENTE",(IF(BD98="R.RESIDUAL
23","R. RESIDUAL"," ")))),"",(IF(V98="R.INHERENTE
23","R. INHERENTE",(IF(BD98="R.RESIDUAL
23","R. RESIDUAL"," ")))))</f>
        <v xml:space="preserve"> </v>
      </c>
      <c r="BN100" s="415"/>
      <c r="BO100" s="1187"/>
      <c r="BP100" s="1099"/>
      <c r="BQ100" s="1099"/>
      <c r="BR100" s="1099"/>
      <c r="BS100" s="1099"/>
      <c r="BT100" s="1080"/>
      <c r="BU100" s="415"/>
      <c r="BV100" s="1190"/>
      <c r="BW100" s="1202"/>
      <c r="BX100" s="1204"/>
      <c r="BY100" s="415"/>
      <c r="BZ100" s="1068"/>
      <c r="CA100" s="1071"/>
      <c r="CB100" s="1074"/>
      <c r="CC100" s="1065"/>
      <c r="CD100" s="1065"/>
      <c r="CE100" s="1065"/>
      <c r="CF100" s="1065"/>
      <c r="CG100" s="1065"/>
      <c r="CH100" s="1065"/>
      <c r="CI100" s="1065"/>
      <c r="CJ100" s="1065"/>
      <c r="CK100" s="1065"/>
      <c r="CL100" s="1065"/>
      <c r="CM100" s="1065"/>
      <c r="CN100" s="1065"/>
      <c r="CO100" s="1065"/>
      <c r="CP100" s="1065"/>
      <c r="CQ100" s="1065"/>
      <c r="CR100" s="1065"/>
      <c r="CS100" s="1065"/>
      <c r="CT100" s="1042"/>
      <c r="CU100" s="415"/>
      <c r="CV100" s="1068"/>
      <c r="CW100" s="1071"/>
      <c r="CX100" s="1074"/>
      <c r="CY100" s="1056"/>
      <c r="CZ100" s="1060"/>
      <c r="DA100" s="1061"/>
      <c r="DB100" s="1060"/>
      <c r="DC100" s="1061"/>
      <c r="DD100" s="1056"/>
      <c r="DE100" s="1056"/>
      <c r="DF100" s="1056"/>
      <c r="DG100" s="1056"/>
      <c r="DH100" s="1056"/>
      <c r="DI100" s="1056"/>
      <c r="DJ100" s="1056"/>
      <c r="DK100" s="1056"/>
      <c r="DL100" s="1056"/>
      <c r="DM100" s="1056"/>
      <c r="DN100" s="1056"/>
      <c r="DO100" s="1056"/>
      <c r="DP100" s="1056"/>
      <c r="DQ100" s="1056"/>
      <c r="DR100" s="1056"/>
      <c r="DS100" s="1056"/>
      <c r="DT100" s="1042"/>
      <c r="DU100" s="415"/>
      <c r="DV100" s="1045"/>
      <c r="DW100" s="1048"/>
      <c r="DX100" s="1048"/>
      <c r="DY100" s="1051"/>
    </row>
    <row r="101" spans="2:129" s="391" customFormat="1" ht="48" customHeight="1">
      <c r="B101" s="1199"/>
      <c r="C101" s="1166"/>
      <c r="D101" s="1169"/>
      <c r="E101" s="1172"/>
      <c r="F101" s="1169"/>
      <c r="G101" s="1175"/>
      <c r="H101" s="1145"/>
      <c r="I101" s="346"/>
      <c r="J101" s="331" t="s">
        <v>1088</v>
      </c>
      <c r="K101" s="371"/>
      <c r="L101" s="333"/>
      <c r="M101" s="1148"/>
      <c r="N101" s="1151"/>
      <c r="O101" s="1154"/>
      <c r="P101" s="415"/>
      <c r="Q101" s="1157"/>
      <c r="R101" s="1160"/>
      <c r="S101" s="1128"/>
      <c r="T101" s="1131"/>
      <c r="U101" s="1134"/>
      <c r="V101" s="1137"/>
      <c r="W101" s="297"/>
      <c r="X101" s="347"/>
      <c r="Y101" s="335"/>
      <c r="Z101" s="1140"/>
      <c r="AA101" s="1053"/>
      <c r="AB101" s="1054"/>
      <c r="AC101" s="1053"/>
      <c r="AD101" s="1054"/>
      <c r="AE101" s="1053"/>
      <c r="AF101" s="1054"/>
      <c r="AG101" s="1053"/>
      <c r="AH101" s="1054"/>
      <c r="AI101" s="1053"/>
      <c r="AJ101" s="1054"/>
      <c r="AK101" s="413">
        <f>AA101+AC101+AE101+AG101+AI101</f>
        <v>0</v>
      </c>
      <c r="AL101" s="414"/>
      <c r="AM101" s="1125"/>
      <c r="AN101" s="1116"/>
      <c r="AO101" s="1117"/>
      <c r="AP101" s="1114"/>
      <c r="AQ101" s="1115"/>
      <c r="AR101" s="1116"/>
      <c r="AS101" s="1117"/>
      <c r="AT101" s="348"/>
      <c r="AU101" s="349"/>
      <c r="AV101" s="350"/>
      <c r="AW101" s="351"/>
      <c r="AX101" s="352"/>
      <c r="AY101" s="402"/>
      <c r="AZ101" s="1106"/>
      <c r="BA101" s="1109"/>
      <c r="BB101" s="1112"/>
      <c r="BC101" s="1109"/>
      <c r="BD101" s="1089"/>
      <c r="BE101" s="1092"/>
      <c r="BF101" s="415"/>
      <c r="BG101" s="340"/>
      <c r="BH101" s="325">
        <v>0.4</v>
      </c>
      <c r="BI101" s="341" t="str">
        <f>IF(ISERROR(IF(V98="R.INHERENTE
2","R. INHERENTE",(IF(BD98="R.RESIDUAL
2","R. RESIDUAL"," ")))),"",(IF(V98="R.INHERENTE
2","R. INHERENTE",(IF(BD98="R.RESIDUAL
2","R. RESIDUAL"," ")))))</f>
        <v xml:space="preserve"> </v>
      </c>
      <c r="BJ101" s="342" t="str">
        <f>IF(ISERROR(IF(V98="R.INHERENTE
7","R. INHERENTE",(IF(BD98="R.RESIDUAL
7","R. RESIDUAL"," ")))),"",(IF(V98="R.INHERENTE
7","R. INHERENTE",(IF(BD98="R.RESIDUAL
7","R. RESIDUAL"," ")))))</f>
        <v xml:space="preserve"> </v>
      </c>
      <c r="BK101" s="353" t="str">
        <f>IF(ISERROR(IF(V98="R.INHERENTE
12","R. INHERENTE",(IF(BD98="R.RESIDUAL
12","R. RESIDUAL"," ")))),"",(IF(V98="R.INHERENTE
12","R. INHERENTE",(IF(BD98="R.RESIDUAL
12","R. RESIDUAL"," ")))))</f>
        <v>R. INHERENTE</v>
      </c>
      <c r="BL101" s="343" t="str">
        <f>IF(ISERROR(IF(V98="R.INHERENTE
17","R. INHERENTE",(IF(BD98="R.RESIDUAL
17","R. RESIDUAL"," ")))),"",(IF(V98="R.INHERENTE
17","R. INHERENTE",(IF(BD98="R.RESIDUAL
17","R. RESIDUAL"," ")))))</f>
        <v xml:space="preserve"> </v>
      </c>
      <c r="BM101" s="345" t="str">
        <f>IF(ISERROR(IF(V98="R.INHERENTE
22","R. INHERENTE",(IF(BD98="R.RESIDUAL
22","R. RESIDUAL"," ")))),"",(IF(V98="R.INHERENTE
22","R. INHERENTE",(IF(BD98="R.RESIDUAL
22","R. RESIDUAL"," ")))))</f>
        <v xml:space="preserve"> </v>
      </c>
      <c r="BN101" s="415"/>
      <c r="BO101" s="1187"/>
      <c r="BP101" s="1099"/>
      <c r="BQ101" s="1099"/>
      <c r="BR101" s="1099"/>
      <c r="BS101" s="1099"/>
      <c r="BT101" s="1080"/>
      <c r="BU101" s="415"/>
      <c r="BV101" s="1190"/>
      <c r="BW101" s="1202"/>
      <c r="BX101" s="1204"/>
      <c r="BY101" s="415"/>
      <c r="BZ101" s="1068"/>
      <c r="CA101" s="1071"/>
      <c r="CB101" s="1074"/>
      <c r="CC101" s="1065"/>
      <c r="CD101" s="1065"/>
      <c r="CE101" s="1065"/>
      <c r="CF101" s="1065"/>
      <c r="CG101" s="1065"/>
      <c r="CH101" s="1065"/>
      <c r="CI101" s="1065"/>
      <c r="CJ101" s="1065"/>
      <c r="CK101" s="1065"/>
      <c r="CL101" s="1065"/>
      <c r="CM101" s="1065"/>
      <c r="CN101" s="1065"/>
      <c r="CO101" s="1065"/>
      <c r="CP101" s="1065"/>
      <c r="CQ101" s="1065"/>
      <c r="CR101" s="1065"/>
      <c r="CS101" s="1065"/>
      <c r="CT101" s="1042"/>
      <c r="CU101" s="415"/>
      <c r="CV101" s="1068"/>
      <c r="CW101" s="1071"/>
      <c r="CX101" s="1074"/>
      <c r="CY101" s="1056"/>
      <c r="CZ101" s="1060"/>
      <c r="DA101" s="1061"/>
      <c r="DB101" s="1060"/>
      <c r="DC101" s="1061"/>
      <c r="DD101" s="1056"/>
      <c r="DE101" s="1056"/>
      <c r="DF101" s="1056"/>
      <c r="DG101" s="1056"/>
      <c r="DH101" s="1056"/>
      <c r="DI101" s="1056"/>
      <c r="DJ101" s="1056"/>
      <c r="DK101" s="1056"/>
      <c r="DL101" s="1056"/>
      <c r="DM101" s="1056"/>
      <c r="DN101" s="1056"/>
      <c r="DO101" s="1056"/>
      <c r="DP101" s="1056"/>
      <c r="DQ101" s="1056"/>
      <c r="DR101" s="1056"/>
      <c r="DS101" s="1056"/>
      <c r="DT101" s="1042"/>
      <c r="DU101" s="415"/>
      <c r="DV101" s="1045"/>
      <c r="DW101" s="1048"/>
      <c r="DX101" s="1048"/>
      <c r="DY101" s="1051"/>
    </row>
    <row r="102" spans="2:129" s="391" customFormat="1" ht="48" customHeight="1" thickBot="1">
      <c r="B102" s="1200"/>
      <c r="C102" s="1167"/>
      <c r="D102" s="1170"/>
      <c r="E102" s="1173"/>
      <c r="F102" s="1170"/>
      <c r="G102" s="1176"/>
      <c r="H102" s="1146"/>
      <c r="I102" s="354"/>
      <c r="J102" s="355" t="s">
        <v>1089</v>
      </c>
      <c r="K102" s="372"/>
      <c r="L102" s="357"/>
      <c r="M102" s="1149"/>
      <c r="N102" s="1152"/>
      <c r="O102" s="1155"/>
      <c r="P102" s="415"/>
      <c r="Q102" s="1158"/>
      <c r="R102" s="1161"/>
      <c r="S102" s="1129"/>
      <c r="T102" s="1132"/>
      <c r="U102" s="1135"/>
      <c r="V102" s="1138"/>
      <c r="W102" s="297"/>
      <c r="X102" s="358"/>
      <c r="Y102" s="359"/>
      <c r="Z102" s="1141"/>
      <c r="AA102" s="1142"/>
      <c r="AB102" s="1143"/>
      <c r="AC102" s="1142"/>
      <c r="AD102" s="1143"/>
      <c r="AE102" s="1142"/>
      <c r="AF102" s="1143"/>
      <c r="AG102" s="1142"/>
      <c r="AH102" s="1143"/>
      <c r="AI102" s="1142"/>
      <c r="AJ102" s="1143"/>
      <c r="AK102" s="416">
        <f>AA102+AC102+AE102+AG102+AI102</f>
        <v>0</v>
      </c>
      <c r="AL102" s="417"/>
      <c r="AM102" s="1126"/>
      <c r="AN102" s="1118"/>
      <c r="AO102" s="1119"/>
      <c r="AP102" s="1120"/>
      <c r="AQ102" s="1121"/>
      <c r="AR102" s="1118"/>
      <c r="AS102" s="1119"/>
      <c r="AT102" s="360"/>
      <c r="AU102" s="361"/>
      <c r="AV102" s="362"/>
      <c r="AW102" s="363"/>
      <c r="AX102" s="364"/>
      <c r="AY102" s="402">
        <f>+(IF(AND($AZ110&gt;0,$AZ110&lt;=0.2),0.2,(IF(AND($AZ110&gt;0.2,$AZ110&lt;=0.4),0.4,(IF(AND($AZ110&gt;0.4,$AZ110&lt;=0.6),0.6,(IF(AND($AZ110&gt;0.6,$AZ110&lt;=0.8),0.8,(IF($AZ110&gt;0.8,1,""))))))))))</f>
        <v>0.2</v>
      </c>
      <c r="AZ102" s="1107"/>
      <c r="BA102" s="1110"/>
      <c r="BB102" s="1113"/>
      <c r="BC102" s="1110"/>
      <c r="BD102" s="1090"/>
      <c r="BE102" s="1093"/>
      <c r="BF102" s="415"/>
      <c r="BG102" s="340"/>
      <c r="BH102" s="365">
        <v>0.2</v>
      </c>
      <c r="BI102" s="366" t="str">
        <f>IF(ISERROR(IF(V98="R.INHERENTE
1","R. INHERENTE",(IF(BD98="R.RESIDUAL
1","R. RESIDUAL"," ")))),"",(IF(V98="R.INHERENTE
1","R. INHERENTE",(IF(BD98="R.RESIDUAL
1","R. RESIDUAL"," ")))))</f>
        <v xml:space="preserve"> </v>
      </c>
      <c r="BJ102" s="367" t="str">
        <f>IF(ISERROR(IF(V98="R.INHERENTE
6","R. INHERENTE",(IF(BD98="R.RESIDUAL
6","R. RESIDUAL"," ")))),"",(IF(V98="R.INHERENTE
6","R. INHERENTE",(IF(BD98="R.RESIDUAL
6","R. RESIDUAL"," ")))))</f>
        <v xml:space="preserve"> </v>
      </c>
      <c r="BK102" s="368" t="str">
        <f>IF(ISERROR(IF(V98="R.INHERENTE
11","R. INHERENTE",(IF(BD98="R.RESIDUAL
11","R. RESIDUAL"," ")))),"",(IF(V98="R.INHERENTE
11","R. INHERENTE",(IF(BD98="R.RESIDUAL
11","R. RESIDUAL"," ")))))</f>
        <v xml:space="preserve"> </v>
      </c>
      <c r="BL102" s="369" t="str">
        <f>IF(ISERROR(IF(V98="R.INHERENTE
16","R. INHERENTE",(IF(BD98="R.RESIDUAL
16","R. RESIDUAL"," ")))),"",(IF(V98="R.INHERENTE
16","R. INHERENTE",(IF(BD98="R.RESIDUAL
16","R. RESIDUAL"," ")))))</f>
        <v xml:space="preserve"> </v>
      </c>
      <c r="BM102" s="370" t="str">
        <f>IF(ISERROR(IF(V98="R.INHERENTE
21","R. INHERENTE",(IF(BD98="R.RESIDUAL
21","R. RESIDUAL"," ")))),"",(IF(V98="R.INHERENTE
21","R. INHERENTE",(IF(BD98="R.RESIDUAL
21","R. RESIDUAL"," ")))))</f>
        <v xml:space="preserve"> </v>
      </c>
      <c r="BN102" s="415"/>
      <c r="BO102" s="1188"/>
      <c r="BP102" s="1100"/>
      <c r="BQ102" s="1100"/>
      <c r="BR102" s="1100"/>
      <c r="BS102" s="1100"/>
      <c r="BT102" s="1081"/>
      <c r="BU102" s="415"/>
      <c r="BV102" s="1191"/>
      <c r="BW102" s="1203"/>
      <c r="BX102" s="1205"/>
      <c r="BY102" s="415"/>
      <c r="BZ102" s="1069"/>
      <c r="CA102" s="1072"/>
      <c r="CB102" s="1075"/>
      <c r="CC102" s="1066"/>
      <c r="CD102" s="1066"/>
      <c r="CE102" s="1066"/>
      <c r="CF102" s="1066"/>
      <c r="CG102" s="1066"/>
      <c r="CH102" s="1066"/>
      <c r="CI102" s="1066"/>
      <c r="CJ102" s="1066"/>
      <c r="CK102" s="1066"/>
      <c r="CL102" s="1066"/>
      <c r="CM102" s="1066"/>
      <c r="CN102" s="1066"/>
      <c r="CO102" s="1066"/>
      <c r="CP102" s="1066"/>
      <c r="CQ102" s="1066"/>
      <c r="CR102" s="1066"/>
      <c r="CS102" s="1066"/>
      <c r="CT102" s="1043"/>
      <c r="CU102" s="415"/>
      <c r="CV102" s="1069"/>
      <c r="CW102" s="1072"/>
      <c r="CX102" s="1075"/>
      <c r="CY102" s="1057"/>
      <c r="CZ102" s="1062"/>
      <c r="DA102" s="1063"/>
      <c r="DB102" s="1062"/>
      <c r="DC102" s="1063"/>
      <c r="DD102" s="1057"/>
      <c r="DE102" s="1057"/>
      <c r="DF102" s="1057"/>
      <c r="DG102" s="1057"/>
      <c r="DH102" s="1057"/>
      <c r="DI102" s="1057"/>
      <c r="DJ102" s="1057"/>
      <c r="DK102" s="1057"/>
      <c r="DL102" s="1057"/>
      <c r="DM102" s="1057"/>
      <c r="DN102" s="1057"/>
      <c r="DO102" s="1057"/>
      <c r="DP102" s="1057"/>
      <c r="DQ102" s="1057"/>
      <c r="DR102" s="1057"/>
      <c r="DS102" s="1057"/>
      <c r="DT102" s="1043"/>
      <c r="DU102" s="415"/>
      <c r="DV102" s="1046"/>
      <c r="DW102" s="1049"/>
      <c r="DX102" s="1049"/>
      <c r="DY102" s="1052"/>
    </row>
    <row r="103" spans="2:129" ht="12.75" customHeight="1" thickBot="1">
      <c r="W103" s="297"/>
      <c r="AY103" s="402"/>
      <c r="BI103" s="419">
        <v>0.2</v>
      </c>
      <c r="BJ103" s="420">
        <v>0.4</v>
      </c>
      <c r="BK103" s="420">
        <v>0.60000000000000009</v>
      </c>
      <c r="BL103" s="420">
        <v>0.8</v>
      </c>
      <c r="BM103" s="420">
        <v>1</v>
      </c>
    </row>
    <row r="104" spans="2:129" s="391" customFormat="1" ht="48" customHeight="1" thickBot="1">
      <c r="B104" s="1198" t="s">
        <v>1236</v>
      </c>
      <c r="C104" s="1165">
        <v>15</v>
      </c>
      <c r="D104" s="1168" t="s">
        <v>1393</v>
      </c>
      <c r="E104" s="1171" t="s">
        <v>1394</v>
      </c>
      <c r="F104" s="1168" t="s">
        <v>1043</v>
      </c>
      <c r="G104" s="1174" t="s">
        <v>1146</v>
      </c>
      <c r="H104" s="1144" t="s">
        <v>1395</v>
      </c>
      <c r="I104" s="314" t="s">
        <v>1396</v>
      </c>
      <c r="J104" s="315" t="s">
        <v>1047</v>
      </c>
      <c r="K104" s="316" t="s">
        <v>1397</v>
      </c>
      <c r="L104" s="317" t="s">
        <v>1049</v>
      </c>
      <c r="M104" s="1147" t="str">
        <f>IF(G104="","",(CONCATENATE("Posibilidad de afectación ",G104," ",H104," ",I104," ",I105," ",I106," ",I107," ",I108)))</f>
        <v xml:space="preserve">Posibilidad de afectación reputacional y económica por sanciones e investigaciones al recibir dadivas o beneficiar a un tercero que acredita el incumplimiento de las normas sanitarias y condiciones de salubridad en el marco del trámite de concepto sanitario, debido a comportamientos no éticos de los profesionales durante la visitas de IVC realizadas por la entidad.     </v>
      </c>
      <c r="N104" s="1150" t="s">
        <v>1094</v>
      </c>
      <c r="O104" s="1153" t="s">
        <v>1051</v>
      </c>
      <c r="P104" s="415"/>
      <c r="Q104" s="1156" t="s">
        <v>1096</v>
      </c>
      <c r="R104" s="1159">
        <f>IF(ISERROR(VLOOKUP($Q104,[3]Listas!$F$21:$G$25,2,FALSE)),"",(VLOOKUP($Q104,[3]Listas!$F$21:$G$25,2,FALSE)))</f>
        <v>1</v>
      </c>
      <c r="S104" s="1127" t="str">
        <f>IF(ISERROR(VLOOKUP($R104,[3]Listas!$F$4:$G$8,2,FALSE)),"",(VLOOKUP($R104,[3]Listas!$F$4:$G$8,2,FALSE)))</f>
        <v>MUY ALTA 
Se espera que el evento ocurra en la mayoría de las circunstancias.</v>
      </c>
      <c r="T104" s="1130" t="s">
        <v>1053</v>
      </c>
      <c r="U104" s="1133">
        <f>IF(ISERROR(VLOOKUP($T104,[3]Listas!$F$30:$G$37,2,FALSE)),"",(VLOOKUP($T104,[3]Listas!$F$30:$G$37,2,FALSE)))</f>
        <v>1</v>
      </c>
      <c r="V104" s="1136" t="str">
        <f>IF(R104="","",(CONCATENATE("R.INHERENTE
",(IF(AND($R104=0.2,$U104=0.2),1,(IF(AND($R104=0.2,$U104=0.4),6,(IF(AND($R104=0.2,$U104=0.6),11,(IF(AND($R104=0.2,$U104=0.8),16,(IF(AND($R104=0.2,$U104=1),21,(IF(AND($R104=0.4,$U104=0.2),2,(IF(AND($R104=0.4,$U104=0.4),7,(IF(AND($R104=0.4,$U104=0.6),12,(IF(AND($R104=0.4,$U104=0.8),17,(IF(AND($R104=0.4,$U104=1),22,(IF(AND($R104=0.6,$U104=0.2),3,(IF(AND($R104=0.6,$U104=0.4),8,(IF(AND($R104=0.6,$U104=0.6),13,(IF(AND($R104=0.6,$U104=0.8),18,(IF(AND($R104=0.6,$U104=1),23,(IF(AND($R104=0.8,$U104=0.2),4,(IF(AND($R104=0.8,$U104=0.4),9,(IF(AND($R104=0.8,$U104=0.6),14,(IF(AND($R104=0.8,$U104=0.8),19,(IF(AND($R104=0.8,$U104=1),24,(IF(AND($R104=1,$U104=0.2),5,(IF(AND($R104=1,$U104=0.4),10,(IF(AND($R104=1,$U104=0.6),15,(IF(AND($R104=1,$U104=0.8),20,(IF(AND($R104=1,$U104=1),25,"")))))))))))))))))))))))))))))))))))))))))))))))))))))</f>
        <v>R.INHERENTE
25</v>
      </c>
      <c r="W104" s="297"/>
      <c r="X104" s="318" t="s">
        <v>1398</v>
      </c>
      <c r="Y104" s="319" t="s">
        <v>1055</v>
      </c>
      <c r="Z104" s="1139" t="s">
        <v>1056</v>
      </c>
      <c r="AA104" s="1122">
        <v>25</v>
      </c>
      <c r="AB104" s="1123"/>
      <c r="AC104" s="1122"/>
      <c r="AD104" s="1123"/>
      <c r="AE104" s="1122"/>
      <c r="AF104" s="1123"/>
      <c r="AG104" s="1122"/>
      <c r="AH104" s="1123"/>
      <c r="AI104" s="1122">
        <v>15</v>
      </c>
      <c r="AJ104" s="1123"/>
      <c r="AK104" s="411">
        <f>AA104+AC104+AE104+AG104+AI104</f>
        <v>40</v>
      </c>
      <c r="AL104" s="412">
        <v>0.6</v>
      </c>
      <c r="AM104" s="1124">
        <f>U104</f>
        <v>1</v>
      </c>
      <c r="AN104" s="1103" t="s">
        <v>1022</v>
      </c>
      <c r="AO104" s="1104"/>
      <c r="AP104" s="1101" t="s">
        <v>1057</v>
      </c>
      <c r="AQ104" s="1102"/>
      <c r="AR104" s="1103" t="s">
        <v>1022</v>
      </c>
      <c r="AS104" s="1104"/>
      <c r="AT104" s="320" t="s">
        <v>1399</v>
      </c>
      <c r="AU104" s="321" t="s">
        <v>1021</v>
      </c>
      <c r="AV104" s="322" t="s">
        <v>1400</v>
      </c>
      <c r="AW104" s="323" t="s">
        <v>1401</v>
      </c>
      <c r="AX104" s="324" t="s">
        <v>1402</v>
      </c>
      <c r="AY104" s="402"/>
      <c r="AZ104" s="1105">
        <f>+MIN(AL104:AL108)</f>
        <v>0.33600000000000002</v>
      </c>
      <c r="BA104" s="1108" t="str">
        <f>+(IF($AY96=0.2,"MUY BAJA",(IF($AY96=0.4,"BAJA",(IF($AY96=0.6,"MEDIA",(IF($AY96=0.8,"ALTA",(IF($AY96=1,"MUY ALTA",""))))))))))</f>
        <v>BAJA</v>
      </c>
      <c r="BB104" s="1111">
        <f>+MIN(AM104:AM108)</f>
        <v>1</v>
      </c>
      <c r="BC104" s="1108" t="str">
        <f>+(IF($BF104=0.2,"MUY BAJA",(IF($BF104=0.4,"BAJA",(IF($BF104=0.6,"MEDIA",(IF($BF104=0.8,"ALTA",(IF($BF104=1,"MUY ALTA",""))))))))))</f>
        <v>MUY ALTA</v>
      </c>
      <c r="BD104" s="1088" t="str">
        <f>IF($AY96="","",(CONCATENATE("R.RESIDUAL
",(IF(AND($AY96=0.2,$BF104=0.2),1,(IF(AND($AY96=0.2,$BF104=0.4),6,(IF(AND($AY96=0.2,$BF104=0.6),11,(IF(AND($AY96=0.2,$BF104=0.8),16,(IF(AND($AY96=0.2,$BF104=1),21,(IF(AND($AY96=0.4,$BF104=0.2),2,(IF(AND($AY96=0.4,$BF104=0.4),7,(IF(AND($AY96=0.4,$BF104=0.6),12,(IF(AND($AY96=0.4,$BF104=0.8),17,(IF(AND($AY96=0.4,$BF104=1),22,(IF(AND($AY96=0.6,$BF104=0.2),3,(IF(AND($AY96=0.6,$BF104=0.4),8,(IF(AND($AY96=0.6,$BF104=0.6),13,(IF(AND($AY96=0.6,$BF104=0.8),18,(IF(AND($AY96=0.6,$BF104=1),23,(IF(AND($AY96=0.8,$BF104=0.2),4,(IF(AND($AY96=0.8,$BF104=0.4),9,(IF(AND($AY96=0.8,$BF104=0.6),14,(IF(AND($AY96=0.8,$BF104=0.8),19,(IF(AND($AY96=0.8,$BF104=1),24,(IF(AND($AY96=1,$BF104=0.2),5,(IF(AND($AY96=1,$BF104=0.4),10,(IF(AND($AY96=1,$BF104=0.6),15,(IF(AND($AY96=1,$BF104=0.8),20,(IF(AND($AY96=1,$BF104=1),25,"")))))))))))))))))))))))))))))))))))))))))))))))))))))</f>
        <v>R.RESIDUAL
22</v>
      </c>
      <c r="BE104" s="1091" t="s">
        <v>1063</v>
      </c>
      <c r="BF104" s="402">
        <f>+(IF(AND($BB104&gt;0,$BB104&lt;=0.2),0.2,(IF(AND($BB104&gt;0.2,$BB104&lt;=0.4),0.4,(IF(AND($BB104&gt;0.4,$BB104&lt;=0.6),0.6,(IF(AND($BB104&gt;0.6,$BB104&lt;=0.8),0.8,(IF($BB104&gt;0.8,1,""))))))))))</f>
        <v>1</v>
      </c>
      <c r="BG104" s="298">
        <f>+VLOOKUP($BD104,[3]Listas!$G$114:$H$138,2,FALSE)</f>
        <v>22</v>
      </c>
      <c r="BH104" s="325">
        <v>1</v>
      </c>
      <c r="BI104" s="326" t="str">
        <f>IF(ISERROR(IF(V104="R.INHERENTE
5","R. INHERENTE",(IF(BD104="R.RESIDUAL
5","R. RESIDUAL"," ")))),"",(IF(V104="R.INHERENTE
5","R. INHERENTE",(IF(BD104="R.RESIDUAL
5","R. RESIDUAL"," ")))))</f>
        <v xml:space="preserve"> </v>
      </c>
      <c r="BJ104" s="327" t="str">
        <f>IF(ISERROR(IF(V104="R.INHERENTE
10","R. INHERENTE",(IF(BD104="R.RESIDUAL
10","R. RESIDUAL"," ")))),"",(IF(V104="R.INHERENTE
10","R. INHERENTE",(IF(BD104="R.RESIDUAL
10","R. RESIDUAL"," ")))))</f>
        <v xml:space="preserve"> </v>
      </c>
      <c r="BK104" s="328" t="str">
        <f>IF(ISERROR(IF(V104="R.INHERENTE
15","R. INHERENTE",(IF(BD104="R.RESIDUAL
15","R. RESIDUAL"," ")))),"",(IF(V104="R.INHERENTE
15","R. INHERENTE",(IF(BD104="R.RESIDUAL
15","R. RESIDUAL"," ")))))</f>
        <v xml:space="preserve"> </v>
      </c>
      <c r="BL104" s="328" t="str">
        <f>IF(ISERROR(IF(V104="R.INHERENTE
20","R. INHERENTE",(IF(BD104="R.RESIDUAL
20","R. RESIDUAL"," ")))),"",(IF(V104="R.INHERENTE
20","R. INHERENTE",(IF(BD104="R.RESIDUAL
20","R. RESIDUAL"," ")))))</f>
        <v xml:space="preserve"> </v>
      </c>
      <c r="BM104" s="329" t="str">
        <f>IF(ISERROR(IF(V104="R.INHERENTE
25","R. INHERENTE",(IF(BD104="R.RESIDUAL
25","R. RESIDUAL"," ")))),"",(IF(V104="R.INHERENTE
25","R. INHERENTE",(IF(BD104="R.RESIDUAL
25","R. RESIDUAL"," ")))))</f>
        <v>R. INHERENTE</v>
      </c>
      <c r="BN104" s="415"/>
      <c r="BO104" s="1186" t="s">
        <v>1403</v>
      </c>
      <c r="BP104" s="1177" t="s">
        <v>1404</v>
      </c>
      <c r="BQ104" s="1098" t="s">
        <v>1405</v>
      </c>
      <c r="BR104" s="1098">
        <v>45078</v>
      </c>
      <c r="BS104" s="1177" t="s">
        <v>1306</v>
      </c>
      <c r="BT104" s="1079" t="s">
        <v>1067</v>
      </c>
      <c r="BU104" s="415"/>
      <c r="BV104" s="1189" t="s">
        <v>1406</v>
      </c>
      <c r="BW104" s="1195" t="s">
        <v>1407</v>
      </c>
      <c r="BX104" s="1178" t="s">
        <v>1408</v>
      </c>
      <c r="BY104" s="415"/>
      <c r="BZ104" s="1067" t="s">
        <v>1070</v>
      </c>
      <c r="CA104" s="1070" t="s">
        <v>1071</v>
      </c>
      <c r="CB104" s="1073" t="s">
        <v>1072</v>
      </c>
      <c r="CC104" s="1064"/>
      <c r="CD104" s="1064" t="s">
        <v>1022</v>
      </c>
      <c r="CE104" s="1064" t="s">
        <v>1022</v>
      </c>
      <c r="CF104" s="1064" t="s">
        <v>1022</v>
      </c>
      <c r="CG104" s="1064"/>
      <c r="CH104" s="1064" t="s">
        <v>1022</v>
      </c>
      <c r="CI104" s="1064" t="s">
        <v>1022</v>
      </c>
      <c r="CJ104" s="1064" t="s">
        <v>1022</v>
      </c>
      <c r="CK104" s="1064"/>
      <c r="CL104" s="1064" t="s">
        <v>1023</v>
      </c>
      <c r="CM104" s="1064" t="s">
        <v>1023</v>
      </c>
      <c r="CN104" s="1064" t="s">
        <v>1023</v>
      </c>
      <c r="CO104" s="1064"/>
      <c r="CP104" s="1064" t="s">
        <v>1022</v>
      </c>
      <c r="CQ104" s="1064" t="s">
        <v>1022</v>
      </c>
      <c r="CR104" s="1064" t="s">
        <v>1022</v>
      </c>
      <c r="CS104" s="1064"/>
      <c r="CT104" s="1041" t="s">
        <v>1073</v>
      </c>
      <c r="CU104" s="415"/>
      <c r="CV104" s="1067" t="s">
        <v>1070</v>
      </c>
      <c r="CW104" s="1070" t="s">
        <v>1071</v>
      </c>
      <c r="CX104" s="1073" t="s">
        <v>1072</v>
      </c>
      <c r="CY104" s="1055"/>
      <c r="CZ104" s="1058" t="s">
        <v>1023</v>
      </c>
      <c r="DA104" s="1059"/>
      <c r="DB104" s="1058"/>
      <c r="DC104" s="1059"/>
      <c r="DD104" s="1055" t="s">
        <v>1022</v>
      </c>
      <c r="DE104" s="1055" t="s">
        <v>1022</v>
      </c>
      <c r="DF104" s="1055" t="s">
        <v>1022</v>
      </c>
      <c r="DG104" s="1055"/>
      <c r="DH104" s="1055" t="s">
        <v>1022</v>
      </c>
      <c r="DI104" s="1055" t="s">
        <v>1022</v>
      </c>
      <c r="DJ104" s="1055" t="s">
        <v>1022</v>
      </c>
      <c r="DK104" s="1055"/>
      <c r="DL104" s="1055" t="s">
        <v>1023</v>
      </c>
      <c r="DM104" s="1055" t="s">
        <v>1023</v>
      </c>
      <c r="DN104" s="1055" t="s">
        <v>1023</v>
      </c>
      <c r="DO104" s="1055"/>
      <c r="DP104" s="1055" t="s">
        <v>1022</v>
      </c>
      <c r="DQ104" s="1055" t="s">
        <v>1022</v>
      </c>
      <c r="DR104" s="1055" t="s">
        <v>1022</v>
      </c>
      <c r="DS104" s="1055"/>
      <c r="DT104" s="1041" t="s">
        <v>1074</v>
      </c>
      <c r="DU104" s="415"/>
      <c r="DV104" s="1044"/>
      <c r="DW104" s="1047"/>
      <c r="DX104" s="1047"/>
      <c r="DY104" s="1050"/>
    </row>
    <row r="105" spans="2:129" s="391" customFormat="1" ht="48" customHeight="1" thickBot="1">
      <c r="B105" s="1199"/>
      <c r="C105" s="1166"/>
      <c r="D105" s="1169"/>
      <c r="E105" s="1172"/>
      <c r="F105" s="1169"/>
      <c r="G105" s="1175"/>
      <c r="H105" s="1145"/>
      <c r="I105" s="386"/>
      <c r="J105" s="331" t="s">
        <v>1076</v>
      </c>
      <c r="K105" s="332" t="s">
        <v>1409</v>
      </c>
      <c r="L105" s="333" t="s">
        <v>1093</v>
      </c>
      <c r="M105" s="1148"/>
      <c r="N105" s="1151"/>
      <c r="O105" s="1154"/>
      <c r="P105" s="415"/>
      <c r="Q105" s="1157"/>
      <c r="R105" s="1160"/>
      <c r="S105" s="1128"/>
      <c r="T105" s="1131"/>
      <c r="U105" s="1134"/>
      <c r="V105" s="1137"/>
      <c r="W105" s="297"/>
      <c r="X105" s="318" t="s">
        <v>1410</v>
      </c>
      <c r="Y105" s="335" t="s">
        <v>1055</v>
      </c>
      <c r="Z105" s="1140"/>
      <c r="AA105" s="1053"/>
      <c r="AB105" s="1054"/>
      <c r="AC105" s="1053">
        <v>15</v>
      </c>
      <c r="AD105" s="1054"/>
      <c r="AE105" s="1053"/>
      <c r="AF105" s="1054"/>
      <c r="AG105" s="1053"/>
      <c r="AH105" s="1054"/>
      <c r="AI105" s="1053">
        <v>15</v>
      </c>
      <c r="AJ105" s="1054"/>
      <c r="AK105" s="413">
        <f>AA105+AC105+AE105+AG105+AI105</f>
        <v>30</v>
      </c>
      <c r="AL105" s="414">
        <v>0.48</v>
      </c>
      <c r="AM105" s="1125"/>
      <c r="AN105" s="1116" t="s">
        <v>1022</v>
      </c>
      <c r="AO105" s="1117"/>
      <c r="AP105" s="1114" t="s">
        <v>1057</v>
      </c>
      <c r="AQ105" s="1115"/>
      <c r="AR105" s="1116" t="s">
        <v>1022</v>
      </c>
      <c r="AS105" s="1117"/>
      <c r="AT105" s="287" t="s">
        <v>1411</v>
      </c>
      <c r="AU105" s="336" t="s">
        <v>1066</v>
      </c>
      <c r="AV105" s="337" t="s">
        <v>1412</v>
      </c>
      <c r="AW105" s="338" t="s">
        <v>1413</v>
      </c>
      <c r="AX105" s="339" t="s">
        <v>1402</v>
      </c>
      <c r="AY105" s="402"/>
      <c r="AZ105" s="1106"/>
      <c r="BA105" s="1109"/>
      <c r="BB105" s="1112"/>
      <c r="BC105" s="1109"/>
      <c r="BD105" s="1089"/>
      <c r="BE105" s="1092"/>
      <c r="BF105" s="415"/>
      <c r="BG105" s="340"/>
      <c r="BH105" s="325">
        <v>0.8</v>
      </c>
      <c r="BI105" s="341" t="str">
        <f>IF(ISERROR(IF(V104="R.INHERENTE
4","R. INHERENTE",(IF(BD104="R.RESIDUAL
4","R. RESIDUAL"," ")))),"",(IF(V104="R.INHERENTE
4","R. INHERENTE",(IF(BD104="R.RESIDUAL
4","R. RESIDUAL"," ")))))</f>
        <v xml:space="preserve"> </v>
      </c>
      <c r="BJ105" s="342" t="str">
        <f>IF(ISERROR(IF(V104="R.INHERENTE
9","R. INHERENTE",(IF(BD104="R.RESIDUAL
9","R. RESIDUAL"," ")))),"",(IF(V104="R.INHERENTE
9","R. INHERENTE",(IF(BD104="R.RESIDUAL
9","R. RESIDUAL"," ")))))</f>
        <v xml:space="preserve"> </v>
      </c>
      <c r="BK105" s="343" t="str">
        <f>IF(ISERROR(IF(V104="R.INHERENTE
14","R. INHERENTE",(IF(BD104="R.RESIDUAL
14","R. RESIDUAL"," ")))),"",(IF(V104="R.INHERENTE
14","R. INHERENTE",(IF(BD104="R.RESIDUAL
14","R. RESIDUAL"," ")))))</f>
        <v xml:space="preserve"> </v>
      </c>
      <c r="BL105" s="344" t="str">
        <f>IF(ISERROR(IF(V104="R.INHERENTE
19","R. INHERENTE",(IF(BD104="R.RESIDUAL
19","R. RESIDUAL"," ")))),"",(IF(V104="R.INHERENTE
19","R. INHERENTE",(IF(BD104="R.RESIDUAL
19","R. RESIDUAL"," ")))))</f>
        <v xml:space="preserve"> </v>
      </c>
      <c r="BM105" s="345" t="str">
        <f>IF(ISERROR(IF(V104="R.INHERENTE
24","R. INHERENTE",(IF(BD104="R.RESIDUAL
24","R. RESIDUAL"," ")))),"",(IF(V104="R.INHERENTE
24","R. INHERENTE",(IF(BD104="R.RESIDUAL
24","R. RESIDUAL"," ")))))</f>
        <v xml:space="preserve"> </v>
      </c>
      <c r="BN105" s="415"/>
      <c r="BO105" s="1187"/>
      <c r="BP105" s="1099"/>
      <c r="BQ105" s="1099"/>
      <c r="BR105" s="1099"/>
      <c r="BS105" s="1099"/>
      <c r="BT105" s="1080"/>
      <c r="BU105" s="415"/>
      <c r="BV105" s="1190"/>
      <c r="BW105" s="1196"/>
      <c r="BX105" s="1179"/>
      <c r="BY105" s="415"/>
      <c r="BZ105" s="1068"/>
      <c r="CA105" s="1071"/>
      <c r="CB105" s="1074"/>
      <c r="CC105" s="1065"/>
      <c r="CD105" s="1065"/>
      <c r="CE105" s="1065"/>
      <c r="CF105" s="1065"/>
      <c r="CG105" s="1065"/>
      <c r="CH105" s="1065"/>
      <c r="CI105" s="1065"/>
      <c r="CJ105" s="1065"/>
      <c r="CK105" s="1065"/>
      <c r="CL105" s="1065"/>
      <c r="CM105" s="1065"/>
      <c r="CN105" s="1065"/>
      <c r="CO105" s="1065"/>
      <c r="CP105" s="1065"/>
      <c r="CQ105" s="1065"/>
      <c r="CR105" s="1065"/>
      <c r="CS105" s="1065"/>
      <c r="CT105" s="1042"/>
      <c r="CU105" s="415"/>
      <c r="CV105" s="1068"/>
      <c r="CW105" s="1071"/>
      <c r="CX105" s="1074"/>
      <c r="CY105" s="1056"/>
      <c r="CZ105" s="1060"/>
      <c r="DA105" s="1061"/>
      <c r="DB105" s="1060"/>
      <c r="DC105" s="1061"/>
      <c r="DD105" s="1056"/>
      <c r="DE105" s="1056"/>
      <c r="DF105" s="1056"/>
      <c r="DG105" s="1056"/>
      <c r="DH105" s="1056"/>
      <c r="DI105" s="1056"/>
      <c r="DJ105" s="1056"/>
      <c r="DK105" s="1056"/>
      <c r="DL105" s="1056"/>
      <c r="DM105" s="1056"/>
      <c r="DN105" s="1056"/>
      <c r="DO105" s="1056"/>
      <c r="DP105" s="1056"/>
      <c r="DQ105" s="1056"/>
      <c r="DR105" s="1056"/>
      <c r="DS105" s="1056"/>
      <c r="DT105" s="1042"/>
      <c r="DU105" s="415"/>
      <c r="DV105" s="1045"/>
      <c r="DW105" s="1048"/>
      <c r="DX105" s="1048"/>
      <c r="DY105" s="1051"/>
    </row>
    <row r="106" spans="2:129" s="391" customFormat="1" ht="48" customHeight="1">
      <c r="B106" s="1199"/>
      <c r="C106" s="1166"/>
      <c r="D106" s="1169"/>
      <c r="E106" s="1172"/>
      <c r="F106" s="1169"/>
      <c r="G106" s="1175"/>
      <c r="H106" s="1145"/>
      <c r="I106" s="346"/>
      <c r="J106" s="331" t="s">
        <v>1082</v>
      </c>
      <c r="K106" s="332" t="s">
        <v>1414</v>
      </c>
      <c r="L106" s="333" t="s">
        <v>1093</v>
      </c>
      <c r="M106" s="1148"/>
      <c r="N106" s="1151"/>
      <c r="O106" s="1154"/>
      <c r="P106" s="415"/>
      <c r="Q106" s="1157"/>
      <c r="R106" s="1160"/>
      <c r="S106" s="1128"/>
      <c r="T106" s="1131"/>
      <c r="U106" s="1134"/>
      <c r="V106" s="1137"/>
      <c r="W106" s="297"/>
      <c r="X106" s="318" t="s">
        <v>1415</v>
      </c>
      <c r="Y106" s="335" t="s">
        <v>1055</v>
      </c>
      <c r="Z106" s="1140"/>
      <c r="AA106" s="1053"/>
      <c r="AB106" s="1054"/>
      <c r="AC106" s="1053">
        <v>15</v>
      </c>
      <c r="AD106" s="1054"/>
      <c r="AE106" s="1053"/>
      <c r="AF106" s="1054"/>
      <c r="AG106" s="1053"/>
      <c r="AH106" s="1054"/>
      <c r="AI106" s="1053">
        <v>15</v>
      </c>
      <c r="AJ106" s="1054"/>
      <c r="AK106" s="413">
        <f>AA106+AC106+AE106+AG106+AI106</f>
        <v>30</v>
      </c>
      <c r="AL106" s="414">
        <v>0.33600000000000002</v>
      </c>
      <c r="AM106" s="1125"/>
      <c r="AN106" s="1116" t="s">
        <v>1022</v>
      </c>
      <c r="AO106" s="1117"/>
      <c r="AP106" s="1114" t="s">
        <v>1057</v>
      </c>
      <c r="AQ106" s="1115"/>
      <c r="AR106" s="1116" t="s">
        <v>1022</v>
      </c>
      <c r="AS106" s="1117"/>
      <c r="AT106" s="287" t="s">
        <v>1416</v>
      </c>
      <c r="AU106" s="336" t="s">
        <v>1066</v>
      </c>
      <c r="AV106" s="337" t="s">
        <v>1417</v>
      </c>
      <c r="AW106" s="338" t="s">
        <v>1418</v>
      </c>
      <c r="AX106" s="339" t="s">
        <v>1419</v>
      </c>
      <c r="AY106" s="402"/>
      <c r="AZ106" s="1106"/>
      <c r="BA106" s="1109"/>
      <c r="BB106" s="1112"/>
      <c r="BC106" s="1109"/>
      <c r="BD106" s="1089"/>
      <c r="BE106" s="1092"/>
      <c r="BF106" s="415"/>
      <c r="BG106" s="340"/>
      <c r="BH106" s="325">
        <v>0.60000000000000009</v>
      </c>
      <c r="BI106" s="341" t="str">
        <f>IF(ISERROR(IF(V104="R.INHERENTE
3","R. INHERENTE",(IF(BD104="R.RESIDUAL
3","R. RESIDUAL"," ")))),"",(IF(V104="R.INHERENTE
3","R. INHERENTE",(IF(BD104="R.RESIDUAL
3","R. RESIDUAL"," ")))))</f>
        <v xml:space="preserve"> </v>
      </c>
      <c r="BJ106" s="342" t="str">
        <f>IF(ISERROR(IF(V104="R.INHERENTE
8","R. INHERENTE",(IF(BD104="R.RESIDUAL
8","R. RESIDUAL"," ")))),"",(IF(V104="R.INHERENTE
8","R. INHERENTE",(IF(BD104="R.RESIDUAL
8","R. RESIDUAL"," ")))))</f>
        <v xml:space="preserve"> </v>
      </c>
      <c r="BK106" s="343" t="str">
        <f>IF(ISERROR(IF(V104="R.INHERENTE
13","R. INHERENTE",(IF(BD104="R.RESIDUAL
13","R. RESIDUAL"," ")))),"",(IF(V104="R.INHERENTE
13","R. INHERENTE",(IF(BD104="R.RESIDUAL
13","R. RESIDUAL"," ")))))</f>
        <v xml:space="preserve"> </v>
      </c>
      <c r="BL106" s="344" t="str">
        <f>IF(ISERROR(IF(V104="R.INHERENTE
18","R. INHERENTE",(IF(BD104="R.RESIDUAL
18","R. RESIDUAL"," ")))),"",(IF(V104="R.INHERENTE
18","R. INHERENTE",(IF(BD104="R.RESIDUAL
18","R. RESIDUAL"," ")))))</f>
        <v xml:space="preserve"> </v>
      </c>
      <c r="BM106" s="345" t="str">
        <f>IF(ISERROR(IF(V104="R.INHERENTE
23","R. INHERENTE",(IF(BD104="R.RESIDUAL
23","R. RESIDUAL"," ")))),"",(IF(V104="R.INHERENTE
23","R. INHERENTE",(IF(BD104="R.RESIDUAL
23","R. RESIDUAL"," ")))))</f>
        <v xml:space="preserve"> </v>
      </c>
      <c r="BN106" s="415"/>
      <c r="BO106" s="1187"/>
      <c r="BP106" s="1099"/>
      <c r="BQ106" s="1099"/>
      <c r="BR106" s="1099"/>
      <c r="BS106" s="1099"/>
      <c r="BT106" s="1080"/>
      <c r="BU106" s="415"/>
      <c r="BV106" s="1190"/>
      <c r="BW106" s="1196"/>
      <c r="BX106" s="1179"/>
      <c r="BY106" s="415"/>
      <c r="BZ106" s="1068"/>
      <c r="CA106" s="1071"/>
      <c r="CB106" s="1074"/>
      <c r="CC106" s="1065"/>
      <c r="CD106" s="1065"/>
      <c r="CE106" s="1065"/>
      <c r="CF106" s="1065"/>
      <c r="CG106" s="1065"/>
      <c r="CH106" s="1065"/>
      <c r="CI106" s="1065"/>
      <c r="CJ106" s="1065"/>
      <c r="CK106" s="1065"/>
      <c r="CL106" s="1065"/>
      <c r="CM106" s="1065"/>
      <c r="CN106" s="1065"/>
      <c r="CO106" s="1065"/>
      <c r="CP106" s="1065"/>
      <c r="CQ106" s="1065"/>
      <c r="CR106" s="1065"/>
      <c r="CS106" s="1065"/>
      <c r="CT106" s="1042"/>
      <c r="CU106" s="415"/>
      <c r="CV106" s="1068"/>
      <c r="CW106" s="1071"/>
      <c r="CX106" s="1074"/>
      <c r="CY106" s="1056"/>
      <c r="CZ106" s="1060"/>
      <c r="DA106" s="1061"/>
      <c r="DB106" s="1060"/>
      <c r="DC106" s="1061"/>
      <c r="DD106" s="1056"/>
      <c r="DE106" s="1056"/>
      <c r="DF106" s="1056"/>
      <c r="DG106" s="1056"/>
      <c r="DH106" s="1056"/>
      <c r="DI106" s="1056"/>
      <c r="DJ106" s="1056"/>
      <c r="DK106" s="1056"/>
      <c r="DL106" s="1056"/>
      <c r="DM106" s="1056"/>
      <c r="DN106" s="1056"/>
      <c r="DO106" s="1056"/>
      <c r="DP106" s="1056"/>
      <c r="DQ106" s="1056"/>
      <c r="DR106" s="1056"/>
      <c r="DS106" s="1056"/>
      <c r="DT106" s="1042"/>
      <c r="DU106" s="415"/>
      <c r="DV106" s="1045"/>
      <c r="DW106" s="1048"/>
      <c r="DX106" s="1048"/>
      <c r="DY106" s="1051"/>
    </row>
    <row r="107" spans="2:129" s="391" customFormat="1" ht="48" customHeight="1">
      <c r="B107" s="1199"/>
      <c r="C107" s="1166"/>
      <c r="D107" s="1169"/>
      <c r="E107" s="1172"/>
      <c r="F107" s="1169"/>
      <c r="G107" s="1175"/>
      <c r="H107" s="1145"/>
      <c r="I107" s="346"/>
      <c r="J107" s="331" t="s">
        <v>1088</v>
      </c>
      <c r="K107" s="371"/>
      <c r="L107" s="333"/>
      <c r="M107" s="1148"/>
      <c r="N107" s="1151"/>
      <c r="O107" s="1154"/>
      <c r="P107" s="415"/>
      <c r="Q107" s="1157"/>
      <c r="R107" s="1160"/>
      <c r="S107" s="1128"/>
      <c r="T107" s="1131"/>
      <c r="U107" s="1134"/>
      <c r="V107" s="1137"/>
      <c r="W107" s="297"/>
      <c r="X107" s="347"/>
      <c r="Y107" s="335"/>
      <c r="Z107" s="1140"/>
      <c r="AA107" s="1053"/>
      <c r="AB107" s="1054"/>
      <c r="AC107" s="1053"/>
      <c r="AD107" s="1054"/>
      <c r="AE107" s="1053"/>
      <c r="AF107" s="1054"/>
      <c r="AG107" s="1053"/>
      <c r="AH107" s="1054"/>
      <c r="AI107" s="1053"/>
      <c r="AJ107" s="1054"/>
      <c r="AK107" s="413">
        <f>AA107+AC107+AE107+AG107+AI107</f>
        <v>0</v>
      </c>
      <c r="AL107" s="414"/>
      <c r="AM107" s="1125"/>
      <c r="AN107" s="1116"/>
      <c r="AO107" s="1117"/>
      <c r="AP107" s="1114"/>
      <c r="AQ107" s="1115"/>
      <c r="AR107" s="1116"/>
      <c r="AS107" s="1117"/>
      <c r="AT107" s="348"/>
      <c r="AU107" s="349"/>
      <c r="AV107" s="350"/>
      <c r="AW107" s="351"/>
      <c r="AX107" s="352"/>
      <c r="AY107" s="402"/>
      <c r="AZ107" s="1106"/>
      <c r="BA107" s="1109"/>
      <c r="BB107" s="1112"/>
      <c r="BC107" s="1109"/>
      <c r="BD107" s="1089"/>
      <c r="BE107" s="1092"/>
      <c r="BF107" s="415"/>
      <c r="BG107" s="340"/>
      <c r="BH107" s="325">
        <v>0.4</v>
      </c>
      <c r="BI107" s="341" t="str">
        <f>IF(ISERROR(IF(V104="R.INHERENTE
2","R. INHERENTE",(IF(BD104="R.RESIDUAL
2","R. RESIDUAL"," ")))),"",(IF(V104="R.INHERENTE
2","R. INHERENTE",(IF(BD104="R.RESIDUAL
2","R. RESIDUAL"," ")))))</f>
        <v xml:space="preserve"> </v>
      </c>
      <c r="BJ107" s="342" t="str">
        <f>IF(ISERROR(IF(V104="R.INHERENTE
7","R. INHERENTE",(IF(BD104="R.RESIDUAL
7","R. RESIDUAL"," ")))),"",(IF(V104="R.INHERENTE
7","R. INHERENTE",(IF(BD104="R.RESIDUAL
7","R. RESIDUAL"," ")))))</f>
        <v xml:space="preserve"> </v>
      </c>
      <c r="BK107" s="353" t="str">
        <f>IF(ISERROR(IF(V104="R.INHERENTE
12","R. INHERENTE",(IF(BD104="R.RESIDUAL
12","R. RESIDUAL"," ")))),"",(IF(V104="R.INHERENTE
12","R. INHERENTE",(IF(BD104="R.RESIDUAL
12","R. RESIDUAL"," ")))))</f>
        <v xml:space="preserve"> </v>
      </c>
      <c r="BL107" s="343" t="str">
        <f>IF(ISERROR(IF(V104="R.INHERENTE
17","R. INHERENTE",(IF(BD104="R.RESIDUAL
17","R. RESIDUAL"," ")))),"",(IF(V104="R.INHERENTE
17","R. INHERENTE",(IF(BD104="R.RESIDUAL
17","R. RESIDUAL"," ")))))</f>
        <v xml:space="preserve"> </v>
      </c>
      <c r="BM107" s="345" t="str">
        <f>IF(ISERROR(IF(V104="R.INHERENTE
22","R. INHERENTE",(IF(BD104="R.RESIDUAL
22","R. RESIDUAL"," ")))),"",(IF(V104="R.INHERENTE
22","R. INHERENTE",(IF(BD104="R.RESIDUAL
22","R. RESIDUAL"," ")))))</f>
        <v>R. RESIDUAL</v>
      </c>
      <c r="BN107" s="415"/>
      <c r="BO107" s="1187"/>
      <c r="BP107" s="1099"/>
      <c r="BQ107" s="1099"/>
      <c r="BR107" s="1099"/>
      <c r="BS107" s="1099"/>
      <c r="BT107" s="1080"/>
      <c r="BU107" s="415"/>
      <c r="BV107" s="1190"/>
      <c r="BW107" s="1196"/>
      <c r="BX107" s="1179"/>
      <c r="BY107" s="415"/>
      <c r="BZ107" s="1068"/>
      <c r="CA107" s="1071"/>
      <c r="CB107" s="1074"/>
      <c r="CC107" s="1065"/>
      <c r="CD107" s="1065"/>
      <c r="CE107" s="1065"/>
      <c r="CF107" s="1065"/>
      <c r="CG107" s="1065"/>
      <c r="CH107" s="1065"/>
      <c r="CI107" s="1065"/>
      <c r="CJ107" s="1065"/>
      <c r="CK107" s="1065"/>
      <c r="CL107" s="1065"/>
      <c r="CM107" s="1065"/>
      <c r="CN107" s="1065"/>
      <c r="CO107" s="1065"/>
      <c r="CP107" s="1065"/>
      <c r="CQ107" s="1065"/>
      <c r="CR107" s="1065"/>
      <c r="CS107" s="1065"/>
      <c r="CT107" s="1042"/>
      <c r="CU107" s="415"/>
      <c r="CV107" s="1068"/>
      <c r="CW107" s="1071"/>
      <c r="CX107" s="1074"/>
      <c r="CY107" s="1056"/>
      <c r="CZ107" s="1060"/>
      <c r="DA107" s="1061"/>
      <c r="DB107" s="1060"/>
      <c r="DC107" s="1061"/>
      <c r="DD107" s="1056"/>
      <c r="DE107" s="1056"/>
      <c r="DF107" s="1056"/>
      <c r="DG107" s="1056"/>
      <c r="DH107" s="1056"/>
      <c r="DI107" s="1056"/>
      <c r="DJ107" s="1056"/>
      <c r="DK107" s="1056"/>
      <c r="DL107" s="1056"/>
      <c r="DM107" s="1056"/>
      <c r="DN107" s="1056"/>
      <c r="DO107" s="1056"/>
      <c r="DP107" s="1056"/>
      <c r="DQ107" s="1056"/>
      <c r="DR107" s="1056"/>
      <c r="DS107" s="1056"/>
      <c r="DT107" s="1042"/>
      <c r="DU107" s="415"/>
      <c r="DV107" s="1045"/>
      <c r="DW107" s="1048"/>
      <c r="DX107" s="1048"/>
      <c r="DY107" s="1051"/>
    </row>
    <row r="108" spans="2:129" s="391" customFormat="1" ht="48" customHeight="1" thickBot="1">
      <c r="B108" s="1200"/>
      <c r="C108" s="1167"/>
      <c r="D108" s="1170"/>
      <c r="E108" s="1173"/>
      <c r="F108" s="1170"/>
      <c r="G108" s="1176"/>
      <c r="H108" s="1146"/>
      <c r="I108" s="354"/>
      <c r="J108" s="355" t="s">
        <v>1089</v>
      </c>
      <c r="K108" s="372"/>
      <c r="L108" s="357"/>
      <c r="M108" s="1149"/>
      <c r="N108" s="1152"/>
      <c r="O108" s="1155"/>
      <c r="P108" s="415"/>
      <c r="Q108" s="1158"/>
      <c r="R108" s="1161"/>
      <c r="S108" s="1129"/>
      <c r="T108" s="1132"/>
      <c r="U108" s="1135"/>
      <c r="V108" s="1138"/>
      <c r="W108" s="297"/>
      <c r="X108" s="358"/>
      <c r="Y108" s="359"/>
      <c r="Z108" s="1141"/>
      <c r="AA108" s="1142"/>
      <c r="AB108" s="1143"/>
      <c r="AC108" s="1142"/>
      <c r="AD108" s="1143"/>
      <c r="AE108" s="1142"/>
      <c r="AF108" s="1143"/>
      <c r="AG108" s="1142"/>
      <c r="AH108" s="1143"/>
      <c r="AI108" s="1142"/>
      <c r="AJ108" s="1143"/>
      <c r="AK108" s="416">
        <f>AA108+AC108+AE108+AG108+AI108</f>
        <v>0</v>
      </c>
      <c r="AL108" s="417"/>
      <c r="AM108" s="1126"/>
      <c r="AN108" s="1118"/>
      <c r="AO108" s="1119"/>
      <c r="AP108" s="1120"/>
      <c r="AQ108" s="1121"/>
      <c r="AR108" s="1118"/>
      <c r="AS108" s="1119"/>
      <c r="AT108" s="360"/>
      <c r="AU108" s="361"/>
      <c r="AV108" s="362"/>
      <c r="AW108" s="363"/>
      <c r="AX108" s="364"/>
      <c r="AY108" s="402">
        <f>+(IF(AND($AZ122&gt;0,$AZ122&lt;=0.2),0.2,(IF(AND($AZ122&gt;0.2,$AZ122&lt;=0.4),0.4,(IF(AND($AZ122&gt;0.4,$AZ122&lt;=0.6),0.6,(IF(AND($AZ122&gt;0.6,$AZ122&lt;=0.8),0.8,(IF($AZ122&gt;0.8,1,""))))))))))</f>
        <v>0.4</v>
      </c>
      <c r="AZ108" s="1107"/>
      <c r="BA108" s="1110"/>
      <c r="BB108" s="1113"/>
      <c r="BC108" s="1110"/>
      <c r="BD108" s="1090"/>
      <c r="BE108" s="1093"/>
      <c r="BF108" s="415"/>
      <c r="BG108" s="340"/>
      <c r="BH108" s="365">
        <v>0.2</v>
      </c>
      <c r="BI108" s="366" t="str">
        <f>IF(ISERROR(IF(V104="R.INHERENTE
1","R. INHERENTE",(IF(BD104="R.RESIDUAL
1","R. RESIDUAL"," ")))),"",(IF(V104="R.INHERENTE
1","R. INHERENTE",(IF(BD104="R.RESIDUAL
1","R. RESIDUAL"," ")))))</f>
        <v xml:space="preserve"> </v>
      </c>
      <c r="BJ108" s="367" t="str">
        <f>IF(ISERROR(IF(V104="R.INHERENTE
6","R. INHERENTE",(IF(BD104="R.RESIDUAL
6","R. RESIDUAL"," ")))),"",(IF(V104="R.INHERENTE
6","R. INHERENTE",(IF(BD104="R.RESIDUAL
6","R. RESIDUAL"," ")))))</f>
        <v xml:space="preserve"> </v>
      </c>
      <c r="BK108" s="368" t="str">
        <f>IF(ISERROR(IF(V104="R.INHERENTE
11","R. INHERENTE",(IF(BD104="R.RESIDUAL
11","R. RESIDUAL"," ")))),"",(IF(V104="R.INHERENTE
11","R. INHERENTE",(IF(BD104="R.RESIDUAL
11","R. RESIDUAL"," ")))))</f>
        <v xml:space="preserve"> </v>
      </c>
      <c r="BL108" s="369" t="str">
        <f>IF(ISERROR(IF(V104="R.INHERENTE
16","R. INHERENTE",(IF(BD104="R.RESIDUAL
16","R. RESIDUAL"," ")))),"",(IF(V104="R.INHERENTE
16","R. INHERENTE",(IF(BD104="R.RESIDUAL
16","R. RESIDUAL"," ")))))</f>
        <v xml:space="preserve"> </v>
      </c>
      <c r="BM108" s="370" t="str">
        <f>IF(ISERROR(IF(V104="R.INHERENTE
21","R. INHERENTE",(IF(BD104="R.RESIDUAL
21","R. RESIDUAL"," ")))),"",(IF(V104="R.INHERENTE
21","R. INHERENTE",(IF(BD104="R.RESIDUAL
21","R. RESIDUAL"," ")))))</f>
        <v xml:space="preserve"> </v>
      </c>
      <c r="BN108" s="415"/>
      <c r="BO108" s="1188"/>
      <c r="BP108" s="1100"/>
      <c r="BQ108" s="1100"/>
      <c r="BR108" s="1100"/>
      <c r="BS108" s="1100"/>
      <c r="BT108" s="1081"/>
      <c r="BU108" s="415"/>
      <c r="BV108" s="1191"/>
      <c r="BW108" s="1197"/>
      <c r="BX108" s="1180"/>
      <c r="BY108" s="415"/>
      <c r="BZ108" s="1069"/>
      <c r="CA108" s="1072"/>
      <c r="CB108" s="1075"/>
      <c r="CC108" s="1066"/>
      <c r="CD108" s="1066"/>
      <c r="CE108" s="1066"/>
      <c r="CF108" s="1066"/>
      <c r="CG108" s="1066"/>
      <c r="CH108" s="1066"/>
      <c r="CI108" s="1066"/>
      <c r="CJ108" s="1066"/>
      <c r="CK108" s="1066"/>
      <c r="CL108" s="1066"/>
      <c r="CM108" s="1066"/>
      <c r="CN108" s="1066"/>
      <c r="CO108" s="1066"/>
      <c r="CP108" s="1066"/>
      <c r="CQ108" s="1066"/>
      <c r="CR108" s="1066"/>
      <c r="CS108" s="1066"/>
      <c r="CT108" s="1043"/>
      <c r="CU108" s="415"/>
      <c r="CV108" s="1069"/>
      <c r="CW108" s="1072"/>
      <c r="CX108" s="1075"/>
      <c r="CY108" s="1057"/>
      <c r="CZ108" s="1062"/>
      <c r="DA108" s="1063"/>
      <c r="DB108" s="1062"/>
      <c r="DC108" s="1063"/>
      <c r="DD108" s="1057"/>
      <c r="DE108" s="1057"/>
      <c r="DF108" s="1057"/>
      <c r="DG108" s="1057"/>
      <c r="DH108" s="1057"/>
      <c r="DI108" s="1057"/>
      <c r="DJ108" s="1057"/>
      <c r="DK108" s="1057"/>
      <c r="DL108" s="1057"/>
      <c r="DM108" s="1057"/>
      <c r="DN108" s="1057"/>
      <c r="DO108" s="1057"/>
      <c r="DP108" s="1057"/>
      <c r="DQ108" s="1057"/>
      <c r="DR108" s="1057"/>
      <c r="DS108" s="1057"/>
      <c r="DT108" s="1043"/>
      <c r="DU108" s="415"/>
      <c r="DV108" s="1046"/>
      <c r="DW108" s="1049"/>
      <c r="DX108" s="1049"/>
      <c r="DY108" s="1052"/>
    </row>
    <row r="109" spans="2:129" ht="12.75" customHeight="1" thickBot="1">
      <c r="W109" s="297"/>
      <c r="AY109" s="402"/>
      <c r="BI109" s="419">
        <v>0.2</v>
      </c>
      <c r="BJ109" s="420">
        <v>0.4</v>
      </c>
      <c r="BK109" s="420">
        <v>0.60000000000000009</v>
      </c>
      <c r="BL109" s="420">
        <v>0.8</v>
      </c>
      <c r="BM109" s="420">
        <v>1</v>
      </c>
    </row>
    <row r="110" spans="2:129" s="391" customFormat="1" ht="48" customHeight="1" thickBot="1">
      <c r="B110" s="1182" t="s">
        <v>1420</v>
      </c>
      <c r="C110" s="1165">
        <v>16</v>
      </c>
      <c r="D110" s="1168" t="s">
        <v>1421</v>
      </c>
      <c r="E110" s="1171" t="s">
        <v>1422</v>
      </c>
      <c r="F110" s="1168" t="s">
        <v>1043</v>
      </c>
      <c r="G110" s="1174" t="s">
        <v>1044</v>
      </c>
      <c r="H110" s="1144" t="s">
        <v>1423</v>
      </c>
      <c r="I110" s="314" t="s">
        <v>1424</v>
      </c>
      <c r="J110" s="315" t="s">
        <v>1047</v>
      </c>
      <c r="K110" s="316" t="s">
        <v>1425</v>
      </c>
      <c r="L110" s="317" t="s">
        <v>1049</v>
      </c>
      <c r="M110" s="1147" t="str">
        <f>IF(G110="","",(CONCATENATE("Posibilidad de afectación ",G110," ",H110," ",I110," ",I111," ",I112," ",I113," ",I114)))</f>
        <v xml:space="preserve">Posibilidad de afectación económica y reputacional por pagos de nómina no justificados para favorecer intereses propios o de terceros, debido a inexactitudes voluntarias en el registro y/o liquidación de novedades y falta de controles en la liquidación de nómina   </v>
      </c>
      <c r="N110" s="1150" t="s">
        <v>1094</v>
      </c>
      <c r="O110" s="1153" t="s">
        <v>1095</v>
      </c>
      <c r="P110" s="415"/>
      <c r="Q110" s="1156" t="s">
        <v>1151</v>
      </c>
      <c r="R110" s="1159">
        <f>IF(ISERROR(VLOOKUP($Q110,[3]Listas!$F$21:$G$25,2,FALSE)),"",(VLOOKUP($Q110,[3]Listas!$F$21:$G$25,2,FALSE)))</f>
        <v>0.2</v>
      </c>
      <c r="S110" s="1127" t="str">
        <f>IF(ISERROR(VLOOKUP($R110,[3]Listas!$F$4:$G$8,2,FALSE)),"",(VLOOKUP($R110,[3]Listas!$F$4:$G$8,2,FALSE)))</f>
        <v>MUY BAJA
El evento puede ocurrir solo en circuntancias excepcionales (poco comunes o anormales).</v>
      </c>
      <c r="T110" s="1130" t="s">
        <v>1426</v>
      </c>
      <c r="U110" s="1133">
        <f>IF(ISERROR(VLOOKUP($T110,[3]Listas!$F$30:$G$37,2,FALSE)),"",(VLOOKUP($T110,[3]Listas!$F$30:$G$37,2,FALSE)))</f>
        <v>0.8</v>
      </c>
      <c r="V110" s="1136" t="str">
        <f>IF(R110="","",(CONCATENATE("R.INHERENTE
",(IF(AND($R110=0.2,$U110=0.2),1,(IF(AND($R110=0.2,$U110=0.4),6,(IF(AND($R110=0.2,$U110=0.6),11,(IF(AND($R110=0.2,$U110=0.8),16,(IF(AND($R110=0.2,$U110=1),21,(IF(AND($R110=0.4,$U110=0.2),2,(IF(AND($R110=0.4,$U110=0.4),7,(IF(AND($R110=0.4,$U110=0.6),12,(IF(AND($R110=0.4,$U110=0.8),17,(IF(AND($R110=0.4,$U110=1),22,(IF(AND($R110=0.6,$U110=0.2),3,(IF(AND($R110=0.6,$U110=0.4),8,(IF(AND($R110=0.6,$U110=0.6),13,(IF(AND($R110=0.6,$U110=0.8),18,(IF(AND($R110=0.6,$U110=1),23,(IF(AND($R110=0.8,$U110=0.2),4,(IF(AND($R110=0.8,$U110=0.4),9,(IF(AND($R110=0.8,$U110=0.6),14,(IF(AND($R110=0.8,$U110=0.8),19,(IF(AND($R110=0.8,$U110=1),24,(IF(AND($R110=1,$U110=0.2),5,(IF(AND($R110=1,$U110=0.4),10,(IF(AND($R110=1,$U110=0.6),15,(IF(AND($R110=1,$U110=0.8),20,(IF(AND($R110=1,$U110=1),25,"")))))))))))))))))))))))))))))))))))))))))))))))))))))</f>
        <v>R.INHERENTE
16</v>
      </c>
      <c r="W110" s="297"/>
      <c r="X110" s="318" t="s">
        <v>1427</v>
      </c>
      <c r="Y110" s="319" t="s">
        <v>1055</v>
      </c>
      <c r="Z110" s="1139" t="s">
        <v>1056</v>
      </c>
      <c r="AA110" s="1122">
        <v>25</v>
      </c>
      <c r="AB110" s="1123"/>
      <c r="AC110" s="1122"/>
      <c r="AD110" s="1123"/>
      <c r="AE110" s="1122"/>
      <c r="AF110" s="1123"/>
      <c r="AG110" s="1122"/>
      <c r="AH110" s="1123"/>
      <c r="AI110" s="1122">
        <v>15</v>
      </c>
      <c r="AJ110" s="1123"/>
      <c r="AK110" s="411">
        <f>AA110+AC110+AE110+AG110+AI110</f>
        <v>40</v>
      </c>
      <c r="AL110" s="412">
        <v>0.12</v>
      </c>
      <c r="AM110" s="1124">
        <f>U110</f>
        <v>0.8</v>
      </c>
      <c r="AN110" s="1103" t="s">
        <v>1022</v>
      </c>
      <c r="AO110" s="1104"/>
      <c r="AP110" s="1101" t="s">
        <v>1057</v>
      </c>
      <c r="AQ110" s="1102"/>
      <c r="AR110" s="1103" t="s">
        <v>1022</v>
      </c>
      <c r="AS110" s="1104"/>
      <c r="AT110" s="320" t="s">
        <v>1428</v>
      </c>
      <c r="AU110" s="321" t="s">
        <v>1429</v>
      </c>
      <c r="AV110" s="322" t="s">
        <v>1430</v>
      </c>
      <c r="AW110" s="323" t="s">
        <v>1431</v>
      </c>
      <c r="AX110" s="324" t="s">
        <v>1432</v>
      </c>
      <c r="AY110" s="402"/>
      <c r="AZ110" s="1105">
        <f>+MIN(AL110:AL114)</f>
        <v>5.8999999999999997E-2</v>
      </c>
      <c r="BA110" s="1108" t="str">
        <f>+(IF($AY102=0.2,"MUY BAJA",(IF($AY102=0.4,"BAJA",(IF($AY102=0.6,"MEDIA",(IF($AY102=0.8,"ALTA",(IF($AY102=1,"MUY ALTA",""))))))))))</f>
        <v>MUY BAJA</v>
      </c>
      <c r="BB110" s="1111">
        <f>+MIN(AM110:AM114)</f>
        <v>0.8</v>
      </c>
      <c r="BC110" s="1108" t="str">
        <f>+(IF($BF110=0.2,"MUY BAJA",(IF($BF110=0.4,"BAJA",(IF($BF110=0.6,"MEDIA",(IF($BF110=0.8,"ALTA",(IF($BF110=1,"MUY ALTA",""))))))))))</f>
        <v>ALTA</v>
      </c>
      <c r="BD110" s="1088" t="str">
        <f>IF($AY102="","",(CONCATENATE("R.RESIDUAL
",(IF(AND($AY102=0.2,$BF110=0.2),1,(IF(AND($AY102=0.2,$BF110=0.4),6,(IF(AND($AY102=0.2,$BF110=0.6),11,(IF(AND($AY102=0.2,$BF110=0.8),16,(IF(AND($AY102=0.2,$BF110=1),21,(IF(AND($AY102=0.4,$BF110=0.2),2,(IF(AND($AY102=0.4,$BF110=0.4),7,(IF(AND($AY102=0.4,$BF110=0.6),12,(IF(AND($AY102=0.4,$BF110=0.8),17,(IF(AND($AY102=0.4,$BF110=1),22,(IF(AND($AY102=0.6,$BF110=0.2),3,(IF(AND($AY102=0.6,$BF110=0.4),8,(IF(AND($AY102=0.6,$BF110=0.6),13,(IF(AND($AY102=0.6,$BF110=0.8),18,(IF(AND($AY102=0.6,$BF110=1),23,(IF(AND($AY102=0.8,$BF110=0.2),4,(IF(AND($AY102=0.8,$BF110=0.4),9,(IF(AND($AY102=0.8,$BF110=0.6),14,(IF(AND($AY102=0.8,$BF110=0.8),19,(IF(AND($AY102=0.8,$BF110=1),24,(IF(AND($AY102=1,$BF110=0.2),5,(IF(AND($AY102=1,$BF110=0.4),10,(IF(AND($AY102=1,$BF110=0.6),15,(IF(AND($AY102=1,$BF110=0.8),20,(IF(AND($AY102=1,$BF110=1),25,"")))))))))))))))))))))))))))))))))))))))))))))))))))))</f>
        <v>R.RESIDUAL
16</v>
      </c>
      <c r="BE110" s="1091" t="s">
        <v>1063</v>
      </c>
      <c r="BF110" s="402">
        <f>+(IF(AND($BB110&gt;0,$BB110&lt;=0.2),0.2,(IF(AND($BB110&gt;0.2,$BB110&lt;=0.4),0.4,(IF(AND($BB110&gt;0.4,$BB110&lt;=0.6),0.6,(IF(AND($BB110&gt;0.6,$BB110&lt;=0.8),0.8,(IF($BB110&gt;0.8,1,""))))))))))</f>
        <v>0.8</v>
      </c>
      <c r="BG110" s="298">
        <f>+VLOOKUP($BD110,[3]Listas!$G$114:$H$138,2,FALSE)</f>
        <v>16</v>
      </c>
      <c r="BH110" s="325">
        <v>1</v>
      </c>
      <c r="BI110" s="326" t="str">
        <f>IF(ISERROR(IF(V110="R.INHERENTE
5","R. INHERENTE",(IF(BD110="R.RESIDUAL
5","R. RESIDUAL"," ")))),"",(IF(V110="R.INHERENTE
5","R. INHERENTE",(IF(BD110="R.RESIDUAL
5","R. RESIDUAL"," ")))))</f>
        <v xml:space="preserve"> </v>
      </c>
      <c r="BJ110" s="327" t="str">
        <f>IF(ISERROR(IF(V110="R.INHERENTE
10","R. INHERENTE",(IF(BD110="R.RESIDUAL
10","R. RESIDUAL"," ")))),"",(IF(V110="R.INHERENTE
10","R. INHERENTE",(IF(BD110="R.RESIDUAL
10","R. RESIDUAL"," ")))))</f>
        <v xml:space="preserve"> </v>
      </c>
      <c r="BK110" s="328" t="str">
        <f>IF(ISERROR(IF(V110="R.INHERENTE
15","R. INHERENTE",(IF(BD110="R.RESIDUAL
15","R. RESIDUAL"," ")))),"",(IF(V110="R.INHERENTE
15","R. INHERENTE",(IF(BD110="R.RESIDUAL
15","R. RESIDUAL"," ")))))</f>
        <v xml:space="preserve"> </v>
      </c>
      <c r="BL110" s="328" t="str">
        <f>IF(ISERROR(IF(V110="R.INHERENTE
20","R. INHERENTE",(IF(BD110="R.RESIDUAL
20","R. RESIDUAL"," ")))),"",(IF(V110="R.INHERENTE
20","R. INHERENTE",(IF(BD110="R.RESIDUAL
20","R. RESIDUAL"," ")))))</f>
        <v xml:space="preserve"> </v>
      </c>
      <c r="BM110" s="329" t="str">
        <f>IF(ISERROR(IF(V110="R.INHERENTE
25","R. INHERENTE",(IF(BD110="R.RESIDUAL
25","R. RESIDUAL"," ")))),"",(IF(V110="R.INHERENTE
25","R. INHERENTE",(IF(BD110="R.RESIDUAL
25","R. RESIDUAL"," ")))))</f>
        <v xml:space="preserve"> </v>
      </c>
      <c r="BN110" s="415"/>
      <c r="BO110" s="1186" t="s">
        <v>1433</v>
      </c>
      <c r="BP110" s="1177" t="s">
        <v>1434</v>
      </c>
      <c r="BQ110" s="1098" t="s">
        <v>1435</v>
      </c>
      <c r="BR110" s="1098">
        <v>45291</v>
      </c>
      <c r="BS110" s="1177" t="s">
        <v>1436</v>
      </c>
      <c r="BT110" s="1079" t="s">
        <v>1067</v>
      </c>
      <c r="BU110" s="415"/>
      <c r="BV110" s="1189" t="s">
        <v>1437</v>
      </c>
      <c r="BW110" s="1195" t="s">
        <v>1438</v>
      </c>
      <c r="BX110" s="1178" t="s">
        <v>1439</v>
      </c>
      <c r="BY110" s="415"/>
      <c r="BZ110" s="1067" t="s">
        <v>1070</v>
      </c>
      <c r="CA110" s="1070" t="s">
        <v>1071</v>
      </c>
      <c r="CB110" s="1073" t="s">
        <v>1072</v>
      </c>
      <c r="CC110" s="1064"/>
      <c r="CD110" s="1064" t="s">
        <v>1022</v>
      </c>
      <c r="CE110" s="1064" t="s">
        <v>1022</v>
      </c>
      <c r="CF110" s="1064" t="s">
        <v>1022</v>
      </c>
      <c r="CG110" s="1064"/>
      <c r="CH110" s="1064" t="s">
        <v>1022</v>
      </c>
      <c r="CI110" s="1064" t="s">
        <v>1022</v>
      </c>
      <c r="CJ110" s="1064" t="s">
        <v>1022</v>
      </c>
      <c r="CK110" s="1064"/>
      <c r="CL110" s="1064" t="s">
        <v>1023</v>
      </c>
      <c r="CM110" s="1064" t="s">
        <v>1023</v>
      </c>
      <c r="CN110" s="1064" t="s">
        <v>1023</v>
      </c>
      <c r="CO110" s="1064"/>
      <c r="CP110" s="1064" t="s">
        <v>1022</v>
      </c>
      <c r="CQ110" s="1064" t="s">
        <v>1022</v>
      </c>
      <c r="CR110" s="1064" t="s">
        <v>1022</v>
      </c>
      <c r="CS110" s="1064"/>
      <c r="CT110" s="1041" t="s">
        <v>1073</v>
      </c>
      <c r="CU110" s="415"/>
      <c r="CV110" s="1067" t="s">
        <v>1070</v>
      </c>
      <c r="CW110" s="1070" t="s">
        <v>1071</v>
      </c>
      <c r="CX110" s="1073" t="s">
        <v>1072</v>
      </c>
      <c r="CY110" s="1055"/>
      <c r="CZ110" s="1058" t="s">
        <v>1023</v>
      </c>
      <c r="DA110" s="1059"/>
      <c r="DB110" s="1058"/>
      <c r="DC110" s="1059"/>
      <c r="DD110" s="1055" t="s">
        <v>1022</v>
      </c>
      <c r="DE110" s="1055" t="s">
        <v>1022</v>
      </c>
      <c r="DF110" s="1055" t="s">
        <v>1022</v>
      </c>
      <c r="DG110" s="1055"/>
      <c r="DH110" s="1055" t="s">
        <v>1022</v>
      </c>
      <c r="DI110" s="1055" t="s">
        <v>1022</v>
      </c>
      <c r="DJ110" s="1055" t="s">
        <v>1022</v>
      </c>
      <c r="DK110" s="1055"/>
      <c r="DL110" s="1055" t="s">
        <v>1023</v>
      </c>
      <c r="DM110" s="1055" t="s">
        <v>1023</v>
      </c>
      <c r="DN110" s="1055" t="s">
        <v>1023</v>
      </c>
      <c r="DO110" s="1055"/>
      <c r="DP110" s="1055" t="s">
        <v>1022</v>
      </c>
      <c r="DQ110" s="1055" t="s">
        <v>1022</v>
      </c>
      <c r="DR110" s="1055" t="s">
        <v>1022</v>
      </c>
      <c r="DS110" s="1055"/>
      <c r="DT110" s="1041" t="s">
        <v>1074</v>
      </c>
      <c r="DU110" s="415"/>
      <c r="DV110" s="1044"/>
      <c r="DW110" s="1047"/>
      <c r="DX110" s="1047"/>
      <c r="DY110" s="1050"/>
    </row>
    <row r="111" spans="2:129" s="391" customFormat="1" ht="48" customHeight="1" thickBot="1">
      <c r="B111" s="1183"/>
      <c r="C111" s="1166"/>
      <c r="D111" s="1169"/>
      <c r="E111" s="1172"/>
      <c r="F111" s="1169"/>
      <c r="G111" s="1175"/>
      <c r="H111" s="1145"/>
      <c r="I111" s="330" t="s">
        <v>1440</v>
      </c>
      <c r="J111" s="331" t="s">
        <v>1076</v>
      </c>
      <c r="K111" s="332" t="s">
        <v>1441</v>
      </c>
      <c r="L111" s="333" t="s">
        <v>1084</v>
      </c>
      <c r="M111" s="1148"/>
      <c r="N111" s="1151"/>
      <c r="O111" s="1154"/>
      <c r="P111" s="415"/>
      <c r="Q111" s="1157"/>
      <c r="R111" s="1160"/>
      <c r="S111" s="1128"/>
      <c r="T111" s="1131"/>
      <c r="U111" s="1134"/>
      <c r="V111" s="1137"/>
      <c r="W111" s="297"/>
      <c r="X111" s="318" t="s">
        <v>1442</v>
      </c>
      <c r="Y111" s="335" t="s">
        <v>1055</v>
      </c>
      <c r="Z111" s="1140"/>
      <c r="AA111" s="1053"/>
      <c r="AB111" s="1054"/>
      <c r="AC111" s="1053">
        <v>15</v>
      </c>
      <c r="AD111" s="1054"/>
      <c r="AE111" s="1053"/>
      <c r="AF111" s="1054"/>
      <c r="AG111" s="1053"/>
      <c r="AH111" s="1054"/>
      <c r="AI111" s="1053">
        <v>15</v>
      </c>
      <c r="AJ111" s="1054"/>
      <c r="AK111" s="413">
        <f>AA111+AC111+AE111+AG111+AI111</f>
        <v>30</v>
      </c>
      <c r="AL111" s="414">
        <v>8.4000000000000005E-2</v>
      </c>
      <c r="AM111" s="1125"/>
      <c r="AN111" s="1116" t="s">
        <v>1023</v>
      </c>
      <c r="AO111" s="1117"/>
      <c r="AP111" s="1114" t="s">
        <v>1340</v>
      </c>
      <c r="AQ111" s="1115"/>
      <c r="AR111" s="1116" t="s">
        <v>1022</v>
      </c>
      <c r="AS111" s="1117"/>
      <c r="AT111" s="287" t="s">
        <v>1443</v>
      </c>
      <c r="AU111" s="336" t="s">
        <v>1429</v>
      </c>
      <c r="AV111" s="337" t="s">
        <v>1444</v>
      </c>
      <c r="AW111" s="338" t="s">
        <v>1431</v>
      </c>
      <c r="AX111" s="339" t="s">
        <v>1432</v>
      </c>
      <c r="AY111" s="402"/>
      <c r="AZ111" s="1106"/>
      <c r="BA111" s="1109"/>
      <c r="BB111" s="1112"/>
      <c r="BC111" s="1109"/>
      <c r="BD111" s="1089"/>
      <c r="BE111" s="1092"/>
      <c r="BF111" s="415"/>
      <c r="BG111" s="340"/>
      <c r="BH111" s="325">
        <v>0.8</v>
      </c>
      <c r="BI111" s="341" t="str">
        <f>IF(ISERROR(IF(V110="R.INHERENTE
4","R. INHERENTE",(IF(BD110="R.RESIDUAL
4","R. RESIDUAL"," ")))),"",(IF(V110="R.INHERENTE
4","R. INHERENTE",(IF(BD110="R.RESIDUAL
4","R. RESIDUAL"," ")))))</f>
        <v xml:space="preserve"> </v>
      </c>
      <c r="BJ111" s="342" t="str">
        <f>IF(ISERROR(IF(V110="R.INHERENTE
9","R. INHERENTE",(IF(BD110="R.RESIDUAL
9","R. RESIDUAL"," ")))),"",(IF(V110="R.INHERENTE
9","R. INHERENTE",(IF(BD110="R.RESIDUAL
9","R. RESIDUAL"," ")))))</f>
        <v xml:space="preserve"> </v>
      </c>
      <c r="BK111" s="343" t="str">
        <f>IF(ISERROR(IF(V110="R.INHERENTE
14","R. INHERENTE",(IF(BD110="R.RESIDUAL
14","R. RESIDUAL"," ")))),"",(IF(V110="R.INHERENTE
14","R. INHERENTE",(IF(BD110="R.RESIDUAL
14","R. RESIDUAL"," ")))))</f>
        <v xml:space="preserve"> </v>
      </c>
      <c r="BL111" s="344" t="str">
        <f>IF(ISERROR(IF(V110="R.INHERENTE
19","R. INHERENTE",(IF(BD110="R.RESIDUAL
19","R. RESIDUAL"," ")))),"",(IF(V110="R.INHERENTE
19","R. INHERENTE",(IF(BD110="R.RESIDUAL
19","R. RESIDUAL"," ")))))</f>
        <v xml:space="preserve"> </v>
      </c>
      <c r="BM111" s="345" t="str">
        <f>IF(ISERROR(IF(V110="R.INHERENTE
24","R. INHERENTE",(IF(BD110="R.RESIDUAL
24","R. RESIDUAL"," ")))),"",(IF(V110="R.INHERENTE
24","R. INHERENTE",(IF(BD110="R.RESIDUAL
24","R. RESIDUAL"," ")))))</f>
        <v xml:space="preserve"> </v>
      </c>
      <c r="BN111" s="415"/>
      <c r="BO111" s="1187"/>
      <c r="BP111" s="1099"/>
      <c r="BQ111" s="1099"/>
      <c r="BR111" s="1099"/>
      <c r="BS111" s="1099"/>
      <c r="BT111" s="1080"/>
      <c r="BU111" s="415"/>
      <c r="BV111" s="1190"/>
      <c r="BW111" s="1196"/>
      <c r="BX111" s="1179"/>
      <c r="BY111" s="415"/>
      <c r="BZ111" s="1068"/>
      <c r="CA111" s="1071"/>
      <c r="CB111" s="1074"/>
      <c r="CC111" s="1065"/>
      <c r="CD111" s="1065"/>
      <c r="CE111" s="1065"/>
      <c r="CF111" s="1065"/>
      <c r="CG111" s="1065"/>
      <c r="CH111" s="1065"/>
      <c r="CI111" s="1065"/>
      <c r="CJ111" s="1065"/>
      <c r="CK111" s="1065"/>
      <c r="CL111" s="1065"/>
      <c r="CM111" s="1065"/>
      <c r="CN111" s="1065"/>
      <c r="CO111" s="1065"/>
      <c r="CP111" s="1065"/>
      <c r="CQ111" s="1065"/>
      <c r="CR111" s="1065"/>
      <c r="CS111" s="1065"/>
      <c r="CT111" s="1042"/>
      <c r="CU111" s="415"/>
      <c r="CV111" s="1068"/>
      <c r="CW111" s="1071"/>
      <c r="CX111" s="1074"/>
      <c r="CY111" s="1056"/>
      <c r="CZ111" s="1060"/>
      <c r="DA111" s="1061"/>
      <c r="DB111" s="1060"/>
      <c r="DC111" s="1061"/>
      <c r="DD111" s="1056"/>
      <c r="DE111" s="1056"/>
      <c r="DF111" s="1056"/>
      <c r="DG111" s="1056"/>
      <c r="DH111" s="1056"/>
      <c r="DI111" s="1056"/>
      <c r="DJ111" s="1056"/>
      <c r="DK111" s="1056"/>
      <c r="DL111" s="1056"/>
      <c r="DM111" s="1056"/>
      <c r="DN111" s="1056"/>
      <c r="DO111" s="1056"/>
      <c r="DP111" s="1056"/>
      <c r="DQ111" s="1056"/>
      <c r="DR111" s="1056"/>
      <c r="DS111" s="1056"/>
      <c r="DT111" s="1042"/>
      <c r="DU111" s="415"/>
      <c r="DV111" s="1045"/>
      <c r="DW111" s="1048"/>
      <c r="DX111" s="1048"/>
      <c r="DY111" s="1051"/>
    </row>
    <row r="112" spans="2:129" s="391" customFormat="1" ht="48" customHeight="1">
      <c r="B112" s="1183"/>
      <c r="C112" s="1166"/>
      <c r="D112" s="1169"/>
      <c r="E112" s="1172"/>
      <c r="F112" s="1169"/>
      <c r="G112" s="1175"/>
      <c r="H112" s="1145"/>
      <c r="I112" s="386"/>
      <c r="J112" s="331" t="s">
        <v>1082</v>
      </c>
      <c r="K112" s="371"/>
      <c r="L112" s="333"/>
      <c r="M112" s="1148"/>
      <c r="N112" s="1151"/>
      <c r="O112" s="1154"/>
      <c r="P112" s="415"/>
      <c r="Q112" s="1157"/>
      <c r="R112" s="1160"/>
      <c r="S112" s="1128"/>
      <c r="T112" s="1131"/>
      <c r="U112" s="1134"/>
      <c r="V112" s="1137"/>
      <c r="W112" s="297"/>
      <c r="X112" s="318" t="s">
        <v>1445</v>
      </c>
      <c r="Y112" s="335" t="s">
        <v>1055</v>
      </c>
      <c r="Z112" s="1140"/>
      <c r="AA112" s="1053"/>
      <c r="AB112" s="1054"/>
      <c r="AC112" s="1053">
        <v>15</v>
      </c>
      <c r="AD112" s="1054"/>
      <c r="AE112" s="1053"/>
      <c r="AF112" s="1054"/>
      <c r="AG112" s="1053"/>
      <c r="AH112" s="1054"/>
      <c r="AI112" s="1053">
        <v>15</v>
      </c>
      <c r="AJ112" s="1054"/>
      <c r="AK112" s="413">
        <f>AA112+AC112+AE112+AG112+AI112</f>
        <v>30</v>
      </c>
      <c r="AL112" s="414">
        <v>5.8999999999999997E-2</v>
      </c>
      <c r="AM112" s="1125"/>
      <c r="AN112" s="1116" t="s">
        <v>1023</v>
      </c>
      <c r="AO112" s="1117"/>
      <c r="AP112" s="1114" t="s">
        <v>1340</v>
      </c>
      <c r="AQ112" s="1115"/>
      <c r="AR112" s="1116" t="s">
        <v>1022</v>
      </c>
      <c r="AS112" s="1117"/>
      <c r="AT112" s="287" t="s">
        <v>1446</v>
      </c>
      <c r="AU112" s="336" t="s">
        <v>1429</v>
      </c>
      <c r="AV112" s="337" t="s">
        <v>1447</v>
      </c>
      <c r="AW112" s="338" t="s">
        <v>1431</v>
      </c>
      <c r="AX112" s="339" t="s">
        <v>1432</v>
      </c>
      <c r="AY112" s="402"/>
      <c r="AZ112" s="1106"/>
      <c r="BA112" s="1109"/>
      <c r="BB112" s="1112"/>
      <c r="BC112" s="1109"/>
      <c r="BD112" s="1089"/>
      <c r="BE112" s="1092"/>
      <c r="BF112" s="415"/>
      <c r="BG112" s="340"/>
      <c r="BH112" s="325">
        <v>0.60000000000000009</v>
      </c>
      <c r="BI112" s="341" t="str">
        <f>IF(ISERROR(IF(V110="R.INHERENTE
3","R. INHERENTE",(IF(BD110="R.RESIDUAL
3","R. RESIDUAL"," ")))),"",(IF(V110="R.INHERENTE
3","R. INHERENTE",(IF(BD110="R.RESIDUAL
3","R. RESIDUAL"," ")))))</f>
        <v xml:space="preserve"> </v>
      </c>
      <c r="BJ112" s="342" t="str">
        <f>IF(ISERROR(IF(V110="R.INHERENTE
8","R. INHERENTE",(IF(BD110="R.RESIDUAL
8","R. RESIDUAL"," ")))),"",(IF(V110="R.INHERENTE
8","R. INHERENTE",(IF(BD110="R.RESIDUAL
8","R. RESIDUAL"," ")))))</f>
        <v xml:space="preserve"> </v>
      </c>
      <c r="BK112" s="343" t="str">
        <f>IF(ISERROR(IF(V110="R.INHERENTE
13","R. INHERENTE",(IF(BD110="R.RESIDUAL
13","R. RESIDUAL"," ")))),"",(IF(V110="R.INHERENTE
13","R. INHERENTE",(IF(BD110="R.RESIDUAL
13","R. RESIDUAL"," ")))))</f>
        <v xml:space="preserve"> </v>
      </c>
      <c r="BL112" s="344" t="str">
        <f>IF(ISERROR(IF(V110="R.INHERENTE
18","R. INHERENTE",(IF(BD110="R.RESIDUAL
18","R. RESIDUAL"," ")))),"",(IF(V110="R.INHERENTE
18","R. INHERENTE",(IF(BD110="R.RESIDUAL
18","R. RESIDUAL"," ")))))</f>
        <v xml:space="preserve"> </v>
      </c>
      <c r="BM112" s="345" t="str">
        <f>IF(ISERROR(IF(V110="R.INHERENTE
23","R. INHERENTE",(IF(BD110="R.RESIDUAL
23","R. RESIDUAL"," ")))),"",(IF(V110="R.INHERENTE
23","R. INHERENTE",(IF(BD110="R.RESIDUAL
23","R. RESIDUAL"," ")))))</f>
        <v xml:space="preserve"> </v>
      </c>
      <c r="BN112" s="415"/>
      <c r="BO112" s="1187"/>
      <c r="BP112" s="1099"/>
      <c r="BQ112" s="1099"/>
      <c r="BR112" s="1099"/>
      <c r="BS112" s="1099"/>
      <c r="BT112" s="1080"/>
      <c r="BU112" s="415"/>
      <c r="BV112" s="1190"/>
      <c r="BW112" s="1196"/>
      <c r="BX112" s="1179"/>
      <c r="BY112" s="415"/>
      <c r="BZ112" s="1068"/>
      <c r="CA112" s="1071"/>
      <c r="CB112" s="1074"/>
      <c r="CC112" s="1065"/>
      <c r="CD112" s="1065"/>
      <c r="CE112" s="1065"/>
      <c r="CF112" s="1065"/>
      <c r="CG112" s="1065"/>
      <c r="CH112" s="1065"/>
      <c r="CI112" s="1065"/>
      <c r="CJ112" s="1065"/>
      <c r="CK112" s="1065"/>
      <c r="CL112" s="1065"/>
      <c r="CM112" s="1065"/>
      <c r="CN112" s="1065"/>
      <c r="CO112" s="1065"/>
      <c r="CP112" s="1065"/>
      <c r="CQ112" s="1065"/>
      <c r="CR112" s="1065"/>
      <c r="CS112" s="1065"/>
      <c r="CT112" s="1042"/>
      <c r="CU112" s="415"/>
      <c r="CV112" s="1068"/>
      <c r="CW112" s="1071"/>
      <c r="CX112" s="1074"/>
      <c r="CY112" s="1056"/>
      <c r="CZ112" s="1060"/>
      <c r="DA112" s="1061"/>
      <c r="DB112" s="1060"/>
      <c r="DC112" s="1061"/>
      <c r="DD112" s="1056"/>
      <c r="DE112" s="1056"/>
      <c r="DF112" s="1056"/>
      <c r="DG112" s="1056"/>
      <c r="DH112" s="1056"/>
      <c r="DI112" s="1056"/>
      <c r="DJ112" s="1056"/>
      <c r="DK112" s="1056"/>
      <c r="DL112" s="1056"/>
      <c r="DM112" s="1056"/>
      <c r="DN112" s="1056"/>
      <c r="DO112" s="1056"/>
      <c r="DP112" s="1056"/>
      <c r="DQ112" s="1056"/>
      <c r="DR112" s="1056"/>
      <c r="DS112" s="1056"/>
      <c r="DT112" s="1042"/>
      <c r="DU112" s="415"/>
      <c r="DV112" s="1045"/>
      <c r="DW112" s="1048"/>
      <c r="DX112" s="1048"/>
      <c r="DY112" s="1051"/>
    </row>
    <row r="113" spans="2:129" s="391" customFormat="1" ht="48" customHeight="1">
      <c r="B113" s="1183"/>
      <c r="C113" s="1166"/>
      <c r="D113" s="1169"/>
      <c r="E113" s="1172"/>
      <c r="F113" s="1169"/>
      <c r="G113" s="1175"/>
      <c r="H113" s="1145"/>
      <c r="I113" s="386"/>
      <c r="J113" s="331" t="s">
        <v>1088</v>
      </c>
      <c r="K113" s="371"/>
      <c r="L113" s="333"/>
      <c r="M113" s="1148"/>
      <c r="N113" s="1151"/>
      <c r="O113" s="1154"/>
      <c r="P113" s="415"/>
      <c r="Q113" s="1157"/>
      <c r="R113" s="1160"/>
      <c r="S113" s="1128"/>
      <c r="T113" s="1131"/>
      <c r="U113" s="1134"/>
      <c r="V113" s="1137"/>
      <c r="W113" s="297"/>
      <c r="X113" s="347"/>
      <c r="Y113" s="335"/>
      <c r="Z113" s="1140"/>
      <c r="AA113" s="1053"/>
      <c r="AB113" s="1054"/>
      <c r="AC113" s="1053"/>
      <c r="AD113" s="1054"/>
      <c r="AE113" s="1053"/>
      <c r="AF113" s="1054"/>
      <c r="AG113" s="1053"/>
      <c r="AH113" s="1054"/>
      <c r="AI113" s="1053"/>
      <c r="AJ113" s="1054"/>
      <c r="AK113" s="413">
        <f>AA113+AC113+AE113+AG113+AI113</f>
        <v>0</v>
      </c>
      <c r="AL113" s="414"/>
      <c r="AM113" s="1125"/>
      <c r="AN113" s="1116"/>
      <c r="AO113" s="1117"/>
      <c r="AP113" s="1114"/>
      <c r="AQ113" s="1115"/>
      <c r="AR113" s="1116"/>
      <c r="AS113" s="1117"/>
      <c r="AT113" s="348"/>
      <c r="AU113" s="349"/>
      <c r="AV113" s="350"/>
      <c r="AW113" s="351"/>
      <c r="AX113" s="352"/>
      <c r="AY113" s="402"/>
      <c r="AZ113" s="1106"/>
      <c r="BA113" s="1109"/>
      <c r="BB113" s="1112"/>
      <c r="BC113" s="1109"/>
      <c r="BD113" s="1089"/>
      <c r="BE113" s="1092"/>
      <c r="BF113" s="415"/>
      <c r="BG113" s="340"/>
      <c r="BH113" s="325">
        <v>0.4</v>
      </c>
      <c r="BI113" s="341" t="str">
        <f>IF(ISERROR(IF(V110="R.INHERENTE
2","R. INHERENTE",(IF(BD110="R.RESIDUAL
2","R. RESIDUAL"," ")))),"",(IF(V110="R.INHERENTE
2","R. INHERENTE",(IF(BD110="R.RESIDUAL
2","R. RESIDUAL"," ")))))</f>
        <v xml:space="preserve"> </v>
      </c>
      <c r="BJ113" s="342" t="str">
        <f>IF(ISERROR(IF(V110="R.INHERENTE
7","R. INHERENTE",(IF(BD110="R.RESIDUAL
7","R. RESIDUAL"," ")))),"",(IF(V110="R.INHERENTE
7","R. INHERENTE",(IF(BD110="R.RESIDUAL
7","R. RESIDUAL"," ")))))</f>
        <v xml:space="preserve"> </v>
      </c>
      <c r="BK113" s="353" t="str">
        <f>IF(ISERROR(IF(V110="R.INHERENTE
12","R. INHERENTE",(IF(BD110="R.RESIDUAL
12","R. RESIDUAL"," ")))),"",(IF(V110="R.INHERENTE
12","R. INHERENTE",(IF(BD110="R.RESIDUAL
12","R. RESIDUAL"," ")))))</f>
        <v xml:space="preserve"> </v>
      </c>
      <c r="BL113" s="343" t="str">
        <f>IF(ISERROR(IF(V110="R.INHERENTE
17","R. INHERENTE",(IF(BD110="R.RESIDUAL
17","R. RESIDUAL"," ")))),"",(IF(V110="R.INHERENTE
17","R. INHERENTE",(IF(BD110="R.RESIDUAL
17","R. RESIDUAL"," ")))))</f>
        <v xml:space="preserve"> </v>
      </c>
      <c r="BM113" s="345" t="str">
        <f>IF(ISERROR(IF(V110="R.INHERENTE
22","R. INHERENTE",(IF(BD110="R.RESIDUAL
22","R. RESIDUAL"," ")))),"",(IF(V110="R.INHERENTE
22","R. INHERENTE",(IF(BD110="R.RESIDUAL
22","R. RESIDUAL"," ")))))</f>
        <v xml:space="preserve"> </v>
      </c>
      <c r="BN113" s="415"/>
      <c r="BO113" s="1187"/>
      <c r="BP113" s="1099"/>
      <c r="BQ113" s="1099"/>
      <c r="BR113" s="1099"/>
      <c r="BS113" s="1099"/>
      <c r="BT113" s="1080"/>
      <c r="BU113" s="415"/>
      <c r="BV113" s="1190"/>
      <c r="BW113" s="1196"/>
      <c r="BX113" s="1179"/>
      <c r="BY113" s="415"/>
      <c r="BZ113" s="1068"/>
      <c r="CA113" s="1071"/>
      <c r="CB113" s="1074"/>
      <c r="CC113" s="1065"/>
      <c r="CD113" s="1065"/>
      <c r="CE113" s="1065"/>
      <c r="CF113" s="1065"/>
      <c r="CG113" s="1065"/>
      <c r="CH113" s="1065"/>
      <c r="CI113" s="1065"/>
      <c r="CJ113" s="1065"/>
      <c r="CK113" s="1065"/>
      <c r="CL113" s="1065"/>
      <c r="CM113" s="1065"/>
      <c r="CN113" s="1065"/>
      <c r="CO113" s="1065"/>
      <c r="CP113" s="1065"/>
      <c r="CQ113" s="1065"/>
      <c r="CR113" s="1065"/>
      <c r="CS113" s="1065"/>
      <c r="CT113" s="1042"/>
      <c r="CU113" s="415"/>
      <c r="CV113" s="1068"/>
      <c r="CW113" s="1071"/>
      <c r="CX113" s="1074"/>
      <c r="CY113" s="1056"/>
      <c r="CZ113" s="1060"/>
      <c r="DA113" s="1061"/>
      <c r="DB113" s="1060"/>
      <c r="DC113" s="1061"/>
      <c r="DD113" s="1056"/>
      <c r="DE113" s="1056"/>
      <c r="DF113" s="1056"/>
      <c r="DG113" s="1056"/>
      <c r="DH113" s="1056"/>
      <c r="DI113" s="1056"/>
      <c r="DJ113" s="1056"/>
      <c r="DK113" s="1056"/>
      <c r="DL113" s="1056"/>
      <c r="DM113" s="1056"/>
      <c r="DN113" s="1056"/>
      <c r="DO113" s="1056"/>
      <c r="DP113" s="1056"/>
      <c r="DQ113" s="1056"/>
      <c r="DR113" s="1056"/>
      <c r="DS113" s="1056"/>
      <c r="DT113" s="1042"/>
      <c r="DU113" s="415"/>
      <c r="DV113" s="1045"/>
      <c r="DW113" s="1048"/>
      <c r="DX113" s="1048"/>
      <c r="DY113" s="1051"/>
    </row>
    <row r="114" spans="2:129" s="391" customFormat="1" ht="48" customHeight="1" thickBot="1">
      <c r="B114" s="1184"/>
      <c r="C114" s="1167"/>
      <c r="D114" s="1170"/>
      <c r="E114" s="1173"/>
      <c r="F114" s="1170"/>
      <c r="G114" s="1176"/>
      <c r="H114" s="1146"/>
      <c r="I114" s="386"/>
      <c r="J114" s="355" t="s">
        <v>1089</v>
      </c>
      <c r="K114" s="372"/>
      <c r="L114" s="357"/>
      <c r="M114" s="1149"/>
      <c r="N114" s="1152"/>
      <c r="O114" s="1155"/>
      <c r="P114" s="415"/>
      <c r="Q114" s="1158"/>
      <c r="R114" s="1161"/>
      <c r="S114" s="1129"/>
      <c r="T114" s="1132"/>
      <c r="U114" s="1135"/>
      <c r="V114" s="1138"/>
      <c r="W114" s="297"/>
      <c r="X114" s="358"/>
      <c r="Y114" s="359"/>
      <c r="Z114" s="1141"/>
      <c r="AA114" s="1142"/>
      <c r="AB114" s="1143"/>
      <c r="AC114" s="1142"/>
      <c r="AD114" s="1143"/>
      <c r="AE114" s="1142"/>
      <c r="AF114" s="1143"/>
      <c r="AG114" s="1142"/>
      <c r="AH114" s="1143"/>
      <c r="AI114" s="1142"/>
      <c r="AJ114" s="1143"/>
      <c r="AK114" s="416">
        <f>AA114+AC114+AE114+AG114+AI114</f>
        <v>0</v>
      </c>
      <c r="AL114" s="417"/>
      <c r="AM114" s="1126"/>
      <c r="AN114" s="1118"/>
      <c r="AO114" s="1119"/>
      <c r="AP114" s="1120"/>
      <c r="AQ114" s="1121"/>
      <c r="AR114" s="1118"/>
      <c r="AS114" s="1119"/>
      <c r="AT114" s="360"/>
      <c r="AU114" s="361"/>
      <c r="AV114" s="362"/>
      <c r="AW114" s="363"/>
      <c r="AX114" s="364"/>
      <c r="AY114" s="402">
        <f>+(IF(AND($AZ128&gt;0,$AZ128&lt;=0.2),0.2,(IF(AND($AZ128&gt;0.2,$AZ128&lt;=0.4),0.4,(IF(AND($AZ128&gt;0.4,$AZ128&lt;=0.6),0.6,(IF(AND($AZ128&gt;0.6,$AZ128&lt;=0.8),0.8,(IF($AZ128&gt;0.8,1,""))))))))))</f>
        <v>0.4</v>
      </c>
      <c r="AZ114" s="1107"/>
      <c r="BA114" s="1110"/>
      <c r="BB114" s="1113"/>
      <c r="BC114" s="1110"/>
      <c r="BD114" s="1090"/>
      <c r="BE114" s="1093"/>
      <c r="BF114" s="415"/>
      <c r="BG114" s="340"/>
      <c r="BH114" s="365">
        <v>0.2</v>
      </c>
      <c r="BI114" s="366" t="str">
        <f>IF(ISERROR(IF(V110="R.INHERENTE
1","R. INHERENTE",(IF(BD110="R.RESIDUAL
1","R. RESIDUAL"," ")))),"",(IF(V110="R.INHERENTE
1","R. INHERENTE",(IF(BD110="R.RESIDUAL
1","R. RESIDUAL"," ")))))</f>
        <v xml:space="preserve"> </v>
      </c>
      <c r="BJ114" s="367" t="str">
        <f>IF(ISERROR(IF(V110="R.INHERENTE
6","R. INHERENTE",(IF(BD110="R.RESIDUAL
6","R. RESIDUAL"," ")))),"",(IF(V110="R.INHERENTE
6","R. INHERENTE",(IF(BD110="R.RESIDUAL
6","R. RESIDUAL"," ")))))</f>
        <v xml:space="preserve"> </v>
      </c>
      <c r="BK114" s="368" t="str">
        <f>IF(ISERROR(IF(V110="R.INHERENTE
11","R. INHERENTE",(IF(BD110="R.RESIDUAL
11","R. RESIDUAL"," ")))),"",(IF(V110="R.INHERENTE
11","R. INHERENTE",(IF(BD110="R.RESIDUAL
11","R. RESIDUAL"," ")))))</f>
        <v xml:space="preserve"> </v>
      </c>
      <c r="BL114" s="369" t="str">
        <f>IF(ISERROR(IF(V110="R.INHERENTE
16","R. INHERENTE",(IF(BD110="R.RESIDUAL
16","R. RESIDUAL"," ")))),"",(IF(V110="R.INHERENTE
16","R. INHERENTE",(IF(BD110="R.RESIDUAL
16","R. RESIDUAL"," ")))))</f>
        <v>R. INHERENTE</v>
      </c>
      <c r="BM114" s="370" t="str">
        <f>IF(ISERROR(IF(V110="R.INHERENTE
21","R. INHERENTE",(IF(BD110="R.RESIDUAL
21","R. RESIDUAL"," ")))),"",(IF(V110="R.INHERENTE
21","R. INHERENTE",(IF(BD110="R.RESIDUAL
21","R. RESIDUAL"," ")))))</f>
        <v xml:space="preserve"> </v>
      </c>
      <c r="BN114" s="415"/>
      <c r="BO114" s="1188"/>
      <c r="BP114" s="1100"/>
      <c r="BQ114" s="1100"/>
      <c r="BR114" s="1100"/>
      <c r="BS114" s="1100"/>
      <c r="BT114" s="1081"/>
      <c r="BU114" s="415"/>
      <c r="BV114" s="1191"/>
      <c r="BW114" s="1197"/>
      <c r="BX114" s="1180"/>
      <c r="BY114" s="415"/>
      <c r="BZ114" s="1069"/>
      <c r="CA114" s="1072"/>
      <c r="CB114" s="1075"/>
      <c r="CC114" s="1066"/>
      <c r="CD114" s="1066"/>
      <c r="CE114" s="1066"/>
      <c r="CF114" s="1066"/>
      <c r="CG114" s="1066"/>
      <c r="CH114" s="1066"/>
      <c r="CI114" s="1066"/>
      <c r="CJ114" s="1066"/>
      <c r="CK114" s="1066"/>
      <c r="CL114" s="1066"/>
      <c r="CM114" s="1066"/>
      <c r="CN114" s="1066"/>
      <c r="CO114" s="1066"/>
      <c r="CP114" s="1066"/>
      <c r="CQ114" s="1066"/>
      <c r="CR114" s="1066"/>
      <c r="CS114" s="1066"/>
      <c r="CT114" s="1043"/>
      <c r="CU114" s="415"/>
      <c r="CV114" s="1069"/>
      <c r="CW114" s="1072"/>
      <c r="CX114" s="1075"/>
      <c r="CY114" s="1057"/>
      <c r="CZ114" s="1062"/>
      <c r="DA114" s="1063"/>
      <c r="DB114" s="1062"/>
      <c r="DC114" s="1063"/>
      <c r="DD114" s="1057"/>
      <c r="DE114" s="1057"/>
      <c r="DF114" s="1057"/>
      <c r="DG114" s="1057"/>
      <c r="DH114" s="1057"/>
      <c r="DI114" s="1057"/>
      <c r="DJ114" s="1057"/>
      <c r="DK114" s="1057"/>
      <c r="DL114" s="1057"/>
      <c r="DM114" s="1057"/>
      <c r="DN114" s="1057"/>
      <c r="DO114" s="1057"/>
      <c r="DP114" s="1057"/>
      <c r="DQ114" s="1057"/>
      <c r="DR114" s="1057"/>
      <c r="DS114" s="1057"/>
      <c r="DT114" s="1043"/>
      <c r="DU114" s="415"/>
      <c r="DV114" s="1046"/>
      <c r="DW114" s="1049"/>
      <c r="DX114" s="1049"/>
      <c r="DY114" s="1052"/>
    </row>
    <row r="115" spans="2:129" ht="12.75" customHeight="1" thickBot="1">
      <c r="W115" s="297"/>
      <c r="AY115" s="402"/>
      <c r="BI115" s="419">
        <v>0.2</v>
      </c>
      <c r="BJ115" s="420">
        <v>0.4</v>
      </c>
      <c r="BK115" s="420">
        <v>0.60000000000000009</v>
      </c>
      <c r="BL115" s="420">
        <v>0.8</v>
      </c>
      <c r="BM115" s="420">
        <v>1</v>
      </c>
    </row>
    <row r="116" spans="2:129" s="391" customFormat="1" ht="48" customHeight="1" thickBot="1">
      <c r="B116" s="1182" t="s">
        <v>1420</v>
      </c>
      <c r="C116" s="1165">
        <v>17</v>
      </c>
      <c r="D116" s="1168" t="s">
        <v>1448</v>
      </c>
      <c r="E116" s="1171" t="s">
        <v>1449</v>
      </c>
      <c r="F116" s="1168" t="s">
        <v>1043</v>
      </c>
      <c r="G116" s="1174" t="s">
        <v>1146</v>
      </c>
      <c r="H116" s="1144" t="s">
        <v>1450</v>
      </c>
      <c r="I116" s="314" t="s">
        <v>1451</v>
      </c>
      <c r="J116" s="315" t="s">
        <v>1047</v>
      </c>
      <c r="K116" s="316" t="s">
        <v>1452</v>
      </c>
      <c r="L116" s="317" t="s">
        <v>1093</v>
      </c>
      <c r="M116" s="1147" t="str">
        <f>IF(G116="","",(CONCATENATE("Posibilidad de afectación ",G116," ",H116," ",I116," ",I117," ",I118," ",I119," ",I120)))</f>
        <v xml:space="preserve">Posibilidad de afectación reputacional y económica por investigaciones y/o sanciones en la contratación de un bien o servicio a beneficio propio o de terceros, debido a la omisión o aplicación inadecuada de las normas, procesos y procedimientos de la ejecución de contratos y el desconocimiento en la supervisión de los mismos.   </v>
      </c>
      <c r="N116" s="1150" t="s">
        <v>1094</v>
      </c>
      <c r="O116" s="1153" t="s">
        <v>1095</v>
      </c>
      <c r="P116" s="415"/>
      <c r="Q116" s="1156" t="s">
        <v>1178</v>
      </c>
      <c r="R116" s="1159">
        <f>IF(ISERROR(VLOOKUP($Q116,[3]Listas!$F$21:$G$25,2,FALSE)),"",(VLOOKUP($Q116,[3]Listas!$F$21:$G$25,2,FALSE)))</f>
        <v>0.6</v>
      </c>
      <c r="S116" s="1127" t="str">
        <f>IF(ISERROR(VLOOKUP($R116,[3]Listas!$F$4:$G$8,2,FALSE)),"",(VLOOKUP($R116,[3]Listas!$F$4:$G$8,2,FALSE)))</f>
        <v>MEDIA
El evento podrá ocurrir en algún momento.</v>
      </c>
      <c r="T116" s="1130" t="s">
        <v>1426</v>
      </c>
      <c r="U116" s="1133">
        <f>IF(ISERROR(VLOOKUP($T116,[3]Listas!$F$30:$G$37,2,FALSE)),"",(VLOOKUP($T116,[3]Listas!$F$30:$G$37,2,FALSE)))</f>
        <v>0.8</v>
      </c>
      <c r="V116" s="1136" t="str">
        <f>IF(R116="","",(CONCATENATE("R.INHERENTE
",(IF(AND($R116=0.2,$U116=0.2),1,(IF(AND($R116=0.2,$U116=0.4),6,(IF(AND($R116=0.2,$U116=0.6),11,(IF(AND($R116=0.2,$U116=0.8),16,(IF(AND($R116=0.2,$U116=1),21,(IF(AND($R116=0.4,$U116=0.2),2,(IF(AND($R116=0.4,$U116=0.4),7,(IF(AND($R116=0.4,$U116=0.6),12,(IF(AND($R116=0.4,$U116=0.8),17,(IF(AND($R116=0.4,$U116=1),22,(IF(AND($R116=0.6,$U116=0.2),3,(IF(AND($R116=0.6,$U116=0.4),8,(IF(AND($R116=0.6,$U116=0.6),13,(IF(AND($R116=0.6,$U116=0.8),18,(IF(AND($R116=0.6,$U116=1),23,(IF(AND($R116=0.8,$U116=0.2),4,(IF(AND($R116=0.8,$U116=0.4),9,(IF(AND($R116=0.8,$U116=0.6),14,(IF(AND($R116=0.8,$U116=0.8),19,(IF(AND($R116=0.8,$U116=1),24,(IF(AND($R116=1,$U116=0.2),5,(IF(AND($R116=1,$U116=0.4),10,(IF(AND($R116=1,$U116=0.6),15,(IF(AND($R116=1,$U116=0.8),20,(IF(AND($R116=1,$U116=1),25,"")))))))))))))))))))))))))))))))))))))))))))))))))))))</f>
        <v>R.INHERENTE
18</v>
      </c>
      <c r="W116" s="297"/>
      <c r="X116" s="318" t="s">
        <v>1453</v>
      </c>
      <c r="Y116" s="319" t="s">
        <v>1055</v>
      </c>
      <c r="Z116" s="1139" t="s">
        <v>1056</v>
      </c>
      <c r="AA116" s="1122">
        <v>25</v>
      </c>
      <c r="AB116" s="1123"/>
      <c r="AC116" s="1122"/>
      <c r="AD116" s="1123"/>
      <c r="AE116" s="1122"/>
      <c r="AF116" s="1123"/>
      <c r="AG116" s="1122"/>
      <c r="AH116" s="1123"/>
      <c r="AI116" s="1122">
        <v>15</v>
      </c>
      <c r="AJ116" s="1123"/>
      <c r="AK116" s="411">
        <f>AA116+AC116+AE116+AG116+AI116</f>
        <v>40</v>
      </c>
      <c r="AL116" s="412">
        <v>0.36</v>
      </c>
      <c r="AM116" s="1124">
        <f>U116</f>
        <v>0.8</v>
      </c>
      <c r="AN116" s="1103" t="s">
        <v>1022</v>
      </c>
      <c r="AO116" s="1104"/>
      <c r="AP116" s="1101" t="s">
        <v>1057</v>
      </c>
      <c r="AQ116" s="1102"/>
      <c r="AR116" s="1103" t="s">
        <v>1022</v>
      </c>
      <c r="AS116" s="1104"/>
      <c r="AT116" s="320" t="s">
        <v>1454</v>
      </c>
      <c r="AU116" s="321" t="s">
        <v>1066</v>
      </c>
      <c r="AV116" s="322" t="s">
        <v>1455</v>
      </c>
      <c r="AW116" s="323" t="s">
        <v>1456</v>
      </c>
      <c r="AX116" s="324" t="s">
        <v>1457</v>
      </c>
      <c r="AY116" s="402" t="str">
        <f>+(IF(AND($AZ124&gt;0,$AZ124&lt;=0.2),0.2,(IF(AND($AZ124&gt;0.2,$AZ124&lt;=0.4),0.4,(IF(AND($AZ124&gt;0.4,$AZ124&lt;=0.6),0.6,(IF(AND($AZ124&gt;0.6,$AZ124&lt;=0.8),0.8,(IF($AZ124&gt;0.8,1,""))))))))))</f>
        <v/>
      </c>
      <c r="AZ116" s="1105">
        <f>+MIN(AL116:AL120)</f>
        <v>0.216</v>
      </c>
      <c r="BA116" s="1108" t="str">
        <f>+(IF($AY108=0.2,"MUY BAJA",(IF($AY108=0.4,"BAJA",(IF($AY108=0.6,"MEDIA",(IF($AY108=0.8,"ALTA",(IF($AY108=1,"MUY ALTA",""))))))))))</f>
        <v>BAJA</v>
      </c>
      <c r="BB116" s="1111">
        <f>+MIN(AM116:AM120)</f>
        <v>0.8</v>
      </c>
      <c r="BC116" s="1108" t="str">
        <f>+(IF($BF116=0.2,"MUY BAJA",(IF($BF116=0.4,"BAJA",(IF($BF116=0.6,"MEDIA",(IF($BF116=0.8,"ALTA",(IF($BF116=1,"MUY ALTA",""))))))))))</f>
        <v>ALTA</v>
      </c>
      <c r="BD116" s="1088" t="str">
        <f>IF($AY108="","",(CONCATENATE("R.RESIDUAL
",(IF(AND($AY108=0.2,$BF116=0.2),1,(IF(AND($AY108=0.2,$BF116=0.4),6,(IF(AND($AY108=0.2,$BF116=0.6),11,(IF(AND($AY108=0.2,$BF116=0.8),16,(IF(AND($AY108=0.2,$BF116=1),21,(IF(AND($AY108=0.4,$BF116=0.2),2,(IF(AND($AY108=0.4,$BF116=0.4),7,(IF(AND($AY108=0.4,$BF116=0.6),12,(IF(AND($AY108=0.4,$BF116=0.8),17,(IF(AND($AY108=0.4,$BF116=1),22,(IF(AND($AY108=0.6,$BF116=0.2),3,(IF(AND($AY108=0.6,$BF116=0.4),8,(IF(AND($AY108=0.6,$BF116=0.6),13,(IF(AND($AY108=0.6,$BF116=0.8),18,(IF(AND($AY108=0.6,$BF116=1),23,(IF(AND($AY108=0.8,$BF116=0.2),4,(IF(AND($AY108=0.8,$BF116=0.4),9,(IF(AND($AY108=0.8,$BF116=0.6),14,(IF(AND($AY108=0.8,$BF116=0.8),19,(IF(AND($AY108=0.8,$BF116=1),24,(IF(AND($AY108=1,$BF116=0.2),5,(IF(AND($AY108=1,$BF116=0.4),10,(IF(AND($AY108=1,$BF116=0.6),15,(IF(AND($AY108=1,$BF116=0.8),20,(IF(AND($AY108=1,$BF116=1),25,"")))))))))))))))))))))))))))))))))))))))))))))))))))))</f>
        <v>R.RESIDUAL
17</v>
      </c>
      <c r="BE116" s="1091" t="s">
        <v>1063</v>
      </c>
      <c r="BF116" s="402">
        <f>+(IF(AND($BB116&gt;0,$BB116&lt;=0.2),0.2,(IF(AND($BB116&gt;0.2,$BB116&lt;=0.4),0.4,(IF(AND($BB116&gt;0.4,$BB116&lt;=0.6),0.6,(IF(AND($BB116&gt;0.6,$BB116&lt;=0.8),0.8,(IF($BB116&gt;0.8,1,""))))))))))</f>
        <v>0.8</v>
      </c>
      <c r="BG116" s="298">
        <f>+VLOOKUP($BD116,[3]Listas!$G$114:$H$138,2,FALSE)</f>
        <v>17</v>
      </c>
      <c r="BH116" s="325">
        <v>1</v>
      </c>
      <c r="BI116" s="326" t="str">
        <f>IF(ISERROR(IF(V116="R.INHERENTE
5","R. INHERENTE",(IF(BD116="R.RESIDUAL
5","R. RESIDUAL"," ")))),"",(IF(V116="R.INHERENTE
5","R. INHERENTE",(IF(BD116="R.RESIDUAL
5","R. RESIDUAL"," ")))))</f>
        <v xml:space="preserve"> </v>
      </c>
      <c r="BJ116" s="327" t="str">
        <f>IF(ISERROR(IF(V116="R.INHERENTE
10","R. INHERENTE",(IF(BD116="R.RESIDUAL
10","R. RESIDUAL"," ")))),"",(IF(V116="R.INHERENTE
10","R. INHERENTE",(IF(BD116="R.RESIDUAL
10","R. RESIDUAL"," ")))))</f>
        <v xml:space="preserve"> </v>
      </c>
      <c r="BK116" s="328" t="str">
        <f>IF(ISERROR(IF(V116="R.INHERENTE
15","R. INHERENTE",(IF(BD116="R.RESIDUAL
15","R. RESIDUAL"," ")))),"",(IF(V116="R.INHERENTE
15","R. INHERENTE",(IF(BD116="R.RESIDUAL
15","R. RESIDUAL"," ")))))</f>
        <v xml:space="preserve"> </v>
      </c>
      <c r="BL116" s="328" t="str">
        <f>IF(ISERROR(IF(V116="R.INHERENTE
20","R. INHERENTE",(IF(BD116="R.RESIDUAL
20","R. RESIDUAL"," ")))),"",(IF(V116="R.INHERENTE
20","R. INHERENTE",(IF(BD116="R.RESIDUAL
20","R. RESIDUAL"," ")))))</f>
        <v xml:space="preserve"> </v>
      </c>
      <c r="BM116" s="329" t="str">
        <f>IF(ISERROR(IF(V116="R.INHERENTE
25","R. INHERENTE",(IF(BD116="R.RESIDUAL
25","R. RESIDUAL"," ")))),"",(IF(V116="R.INHERENTE
25","R. INHERENTE",(IF(BD116="R.RESIDUAL
25","R. RESIDUAL"," ")))))</f>
        <v xml:space="preserve"> </v>
      </c>
      <c r="BN116" s="415"/>
      <c r="BO116" s="1186" t="s">
        <v>1458</v>
      </c>
      <c r="BP116" s="1177" t="s">
        <v>1459</v>
      </c>
      <c r="BQ116" s="1098">
        <v>44927</v>
      </c>
      <c r="BR116" s="1098">
        <v>45078</v>
      </c>
      <c r="BS116" s="1192" t="s">
        <v>125</v>
      </c>
      <c r="BT116" s="1079" t="s">
        <v>1275</v>
      </c>
      <c r="BU116" s="415"/>
      <c r="BV116" s="1189" t="s">
        <v>1460</v>
      </c>
      <c r="BW116" s="1195" t="s">
        <v>1456</v>
      </c>
      <c r="BX116" s="1178" t="s">
        <v>1461</v>
      </c>
      <c r="BY116" s="415"/>
      <c r="BZ116" s="1067" t="s">
        <v>1070</v>
      </c>
      <c r="CA116" s="1070" t="s">
        <v>1071</v>
      </c>
      <c r="CB116" s="1073" t="s">
        <v>1072</v>
      </c>
      <c r="CC116" s="1064"/>
      <c r="CD116" s="1064" t="s">
        <v>1022</v>
      </c>
      <c r="CE116" s="1064" t="s">
        <v>1022</v>
      </c>
      <c r="CF116" s="1064" t="s">
        <v>1022</v>
      </c>
      <c r="CG116" s="1064"/>
      <c r="CH116" s="1064" t="s">
        <v>1022</v>
      </c>
      <c r="CI116" s="1064" t="s">
        <v>1022</v>
      </c>
      <c r="CJ116" s="1064" t="s">
        <v>1022</v>
      </c>
      <c r="CK116" s="1064"/>
      <c r="CL116" s="1064" t="s">
        <v>1023</v>
      </c>
      <c r="CM116" s="1064" t="s">
        <v>1023</v>
      </c>
      <c r="CN116" s="1064" t="s">
        <v>1023</v>
      </c>
      <c r="CO116" s="1064"/>
      <c r="CP116" s="1064" t="s">
        <v>1022</v>
      </c>
      <c r="CQ116" s="1064" t="s">
        <v>1022</v>
      </c>
      <c r="CR116" s="1064" t="s">
        <v>1022</v>
      </c>
      <c r="CS116" s="1064"/>
      <c r="CT116" s="1041" t="s">
        <v>1073</v>
      </c>
      <c r="CU116" s="415"/>
      <c r="CV116" s="1067" t="s">
        <v>1070</v>
      </c>
      <c r="CW116" s="1070" t="s">
        <v>1071</v>
      </c>
      <c r="CX116" s="1073" t="s">
        <v>1072</v>
      </c>
      <c r="CY116" s="1055"/>
      <c r="CZ116" s="1058" t="s">
        <v>1023</v>
      </c>
      <c r="DA116" s="1059"/>
      <c r="DB116" s="1058"/>
      <c r="DC116" s="1059"/>
      <c r="DD116" s="1055" t="s">
        <v>1022</v>
      </c>
      <c r="DE116" s="1055" t="s">
        <v>1022</v>
      </c>
      <c r="DF116" s="1055" t="s">
        <v>1022</v>
      </c>
      <c r="DG116" s="1055"/>
      <c r="DH116" s="1055" t="s">
        <v>1022</v>
      </c>
      <c r="DI116" s="1055" t="s">
        <v>1022</v>
      </c>
      <c r="DJ116" s="1055" t="s">
        <v>1022</v>
      </c>
      <c r="DK116" s="1055"/>
      <c r="DL116" s="1055" t="s">
        <v>1023</v>
      </c>
      <c r="DM116" s="1055" t="s">
        <v>1023</v>
      </c>
      <c r="DN116" s="1055" t="s">
        <v>1023</v>
      </c>
      <c r="DO116" s="1055"/>
      <c r="DP116" s="1055" t="s">
        <v>1022</v>
      </c>
      <c r="DQ116" s="1055" t="s">
        <v>1022</v>
      </c>
      <c r="DR116" s="1055" t="s">
        <v>1022</v>
      </c>
      <c r="DS116" s="1055"/>
      <c r="DT116" s="1041" t="s">
        <v>1074</v>
      </c>
      <c r="DU116" s="415"/>
      <c r="DV116" s="1044"/>
      <c r="DW116" s="1047"/>
      <c r="DX116" s="1047"/>
      <c r="DY116" s="1050"/>
    </row>
    <row r="117" spans="2:129" s="391" customFormat="1" ht="48" customHeight="1">
      <c r="B117" s="1183"/>
      <c r="C117" s="1166"/>
      <c r="D117" s="1169"/>
      <c r="E117" s="1172"/>
      <c r="F117" s="1169"/>
      <c r="G117" s="1175"/>
      <c r="H117" s="1145"/>
      <c r="I117" s="330" t="s">
        <v>1462</v>
      </c>
      <c r="J117" s="331" t="s">
        <v>1076</v>
      </c>
      <c r="K117" s="332" t="s">
        <v>1463</v>
      </c>
      <c r="L117" s="333" t="s">
        <v>1093</v>
      </c>
      <c r="M117" s="1148"/>
      <c r="N117" s="1151"/>
      <c r="O117" s="1154"/>
      <c r="P117" s="415"/>
      <c r="Q117" s="1157"/>
      <c r="R117" s="1160"/>
      <c r="S117" s="1128"/>
      <c r="T117" s="1131"/>
      <c r="U117" s="1134"/>
      <c r="V117" s="1137"/>
      <c r="W117" s="297"/>
      <c r="X117" s="318" t="s">
        <v>1464</v>
      </c>
      <c r="Y117" s="335" t="s">
        <v>1055</v>
      </c>
      <c r="Z117" s="1140"/>
      <c r="AA117" s="1053">
        <v>25</v>
      </c>
      <c r="AB117" s="1054"/>
      <c r="AC117" s="1053"/>
      <c r="AD117" s="1054"/>
      <c r="AE117" s="1053"/>
      <c r="AF117" s="1054"/>
      <c r="AG117" s="1053"/>
      <c r="AH117" s="1054"/>
      <c r="AI117" s="1053">
        <v>15</v>
      </c>
      <c r="AJ117" s="1054"/>
      <c r="AK117" s="413">
        <f>AA117+AC117+AE117+AG117+AI117</f>
        <v>40</v>
      </c>
      <c r="AL117" s="414">
        <v>0.216</v>
      </c>
      <c r="AM117" s="1125"/>
      <c r="AN117" s="1116" t="s">
        <v>1022</v>
      </c>
      <c r="AO117" s="1117"/>
      <c r="AP117" s="1114" t="s">
        <v>1057</v>
      </c>
      <c r="AQ117" s="1115"/>
      <c r="AR117" s="1116" t="s">
        <v>1022</v>
      </c>
      <c r="AS117" s="1117"/>
      <c r="AT117" s="287" t="s">
        <v>1465</v>
      </c>
      <c r="AU117" s="336" t="s">
        <v>1066</v>
      </c>
      <c r="AV117" s="337" t="s">
        <v>1455</v>
      </c>
      <c r="AW117" s="338" t="s">
        <v>1456</v>
      </c>
      <c r="AX117" s="339" t="s">
        <v>1457</v>
      </c>
      <c r="AY117" s="402"/>
      <c r="AZ117" s="1106"/>
      <c r="BA117" s="1109"/>
      <c r="BB117" s="1112"/>
      <c r="BC117" s="1109"/>
      <c r="BD117" s="1089"/>
      <c r="BE117" s="1092"/>
      <c r="BF117" s="415"/>
      <c r="BG117" s="340"/>
      <c r="BH117" s="325">
        <v>0.8</v>
      </c>
      <c r="BI117" s="341" t="str">
        <f>IF(ISERROR(IF(V116="R.INHERENTE
4","R. INHERENTE",(IF(BD116="R.RESIDUAL
4","R. RESIDUAL"," ")))),"",(IF(V116="R.INHERENTE
4","R. INHERENTE",(IF(BD116="R.RESIDUAL
4","R. RESIDUAL"," ")))))</f>
        <v xml:space="preserve"> </v>
      </c>
      <c r="BJ117" s="342" t="str">
        <f>IF(ISERROR(IF(V116="R.INHERENTE
9","R. INHERENTE",(IF(BD116="R.RESIDUAL
9","R. RESIDUAL"," ")))),"",(IF(V116="R.INHERENTE
9","R. INHERENTE",(IF(BD116="R.RESIDUAL
9","R. RESIDUAL"," ")))))</f>
        <v xml:space="preserve"> </v>
      </c>
      <c r="BK117" s="343" t="str">
        <f>IF(ISERROR(IF(V116="R.INHERENTE
14","R. INHERENTE",(IF(BD116="R.RESIDUAL
14","R. RESIDUAL"," ")))),"",(IF(V116="R.INHERENTE
14","R. INHERENTE",(IF(BD116="R.RESIDUAL
14","R. RESIDUAL"," ")))))</f>
        <v xml:space="preserve"> </v>
      </c>
      <c r="BL117" s="344" t="str">
        <f>IF(ISERROR(IF(V116="R.INHERENTE
19","R. INHERENTE",(IF(BD116="R.RESIDUAL
19","R. RESIDUAL"," ")))),"",(IF(V116="R.INHERENTE
19","R. INHERENTE",(IF(BD116="R.RESIDUAL
19","R. RESIDUAL"," ")))))</f>
        <v xml:space="preserve"> </v>
      </c>
      <c r="BM117" s="345" t="str">
        <f>IF(ISERROR(IF(V116="R.INHERENTE
24","R. INHERENTE",(IF(BD116="R.RESIDUAL
24","R. RESIDUAL"," ")))),"",(IF(V116="R.INHERENTE
24","R. INHERENTE",(IF(BD116="R.RESIDUAL
24","R. RESIDUAL"," ")))))</f>
        <v xml:space="preserve"> </v>
      </c>
      <c r="BN117" s="415"/>
      <c r="BO117" s="1187"/>
      <c r="BP117" s="1099"/>
      <c r="BQ117" s="1099"/>
      <c r="BR117" s="1099"/>
      <c r="BS117" s="1193"/>
      <c r="BT117" s="1080"/>
      <c r="BU117" s="415"/>
      <c r="BV117" s="1190"/>
      <c r="BW117" s="1196"/>
      <c r="BX117" s="1179"/>
      <c r="BY117" s="415"/>
      <c r="BZ117" s="1068"/>
      <c r="CA117" s="1071"/>
      <c r="CB117" s="1074"/>
      <c r="CC117" s="1065"/>
      <c r="CD117" s="1065"/>
      <c r="CE117" s="1065"/>
      <c r="CF117" s="1065"/>
      <c r="CG117" s="1065"/>
      <c r="CH117" s="1065"/>
      <c r="CI117" s="1065"/>
      <c r="CJ117" s="1065"/>
      <c r="CK117" s="1065"/>
      <c r="CL117" s="1065"/>
      <c r="CM117" s="1065"/>
      <c r="CN117" s="1065"/>
      <c r="CO117" s="1065"/>
      <c r="CP117" s="1065"/>
      <c r="CQ117" s="1065"/>
      <c r="CR117" s="1065"/>
      <c r="CS117" s="1065"/>
      <c r="CT117" s="1042"/>
      <c r="CU117" s="415"/>
      <c r="CV117" s="1068"/>
      <c r="CW117" s="1071"/>
      <c r="CX117" s="1074"/>
      <c r="CY117" s="1056"/>
      <c r="CZ117" s="1060"/>
      <c r="DA117" s="1061"/>
      <c r="DB117" s="1060"/>
      <c r="DC117" s="1061"/>
      <c r="DD117" s="1056"/>
      <c r="DE117" s="1056"/>
      <c r="DF117" s="1056"/>
      <c r="DG117" s="1056"/>
      <c r="DH117" s="1056"/>
      <c r="DI117" s="1056"/>
      <c r="DJ117" s="1056"/>
      <c r="DK117" s="1056"/>
      <c r="DL117" s="1056"/>
      <c r="DM117" s="1056"/>
      <c r="DN117" s="1056"/>
      <c r="DO117" s="1056"/>
      <c r="DP117" s="1056"/>
      <c r="DQ117" s="1056"/>
      <c r="DR117" s="1056"/>
      <c r="DS117" s="1056"/>
      <c r="DT117" s="1042"/>
      <c r="DU117" s="415"/>
      <c r="DV117" s="1045"/>
      <c r="DW117" s="1048"/>
      <c r="DX117" s="1048"/>
      <c r="DY117" s="1051"/>
    </row>
    <row r="118" spans="2:129" s="391" customFormat="1" ht="48" customHeight="1">
      <c r="B118" s="1183"/>
      <c r="C118" s="1166"/>
      <c r="D118" s="1169"/>
      <c r="E118" s="1172"/>
      <c r="F118" s="1169"/>
      <c r="G118" s="1175"/>
      <c r="H118" s="1145"/>
      <c r="I118" s="346"/>
      <c r="J118" s="331" t="s">
        <v>1082</v>
      </c>
      <c r="K118" s="332" t="s">
        <v>1466</v>
      </c>
      <c r="L118" s="333" t="s">
        <v>1049</v>
      </c>
      <c r="M118" s="1148"/>
      <c r="N118" s="1151"/>
      <c r="O118" s="1154"/>
      <c r="P118" s="415"/>
      <c r="Q118" s="1157"/>
      <c r="R118" s="1160"/>
      <c r="S118" s="1128"/>
      <c r="T118" s="1131"/>
      <c r="U118" s="1134"/>
      <c r="V118" s="1137"/>
      <c r="W118" s="297"/>
      <c r="X118" s="381"/>
      <c r="Y118" s="335"/>
      <c r="Z118" s="1140"/>
      <c r="AA118" s="1053"/>
      <c r="AB118" s="1054"/>
      <c r="AC118" s="1053"/>
      <c r="AD118" s="1054"/>
      <c r="AE118" s="1053"/>
      <c r="AF118" s="1054"/>
      <c r="AG118" s="1053"/>
      <c r="AH118" s="1054"/>
      <c r="AI118" s="1053"/>
      <c r="AJ118" s="1054"/>
      <c r="AK118" s="413">
        <f>AA118+AC118+AE118+AG118+AI118</f>
        <v>0</v>
      </c>
      <c r="AL118" s="414"/>
      <c r="AM118" s="1125"/>
      <c r="AN118" s="1116"/>
      <c r="AO118" s="1117"/>
      <c r="AP118" s="1114"/>
      <c r="AQ118" s="1115"/>
      <c r="AR118" s="1116"/>
      <c r="AS118" s="1117"/>
      <c r="AT118" s="287"/>
      <c r="AU118" s="336"/>
      <c r="AV118" s="337"/>
      <c r="AW118" s="338"/>
      <c r="AX118" s="339"/>
      <c r="AY118" s="402"/>
      <c r="AZ118" s="1106"/>
      <c r="BA118" s="1109"/>
      <c r="BB118" s="1112"/>
      <c r="BC118" s="1109"/>
      <c r="BD118" s="1089"/>
      <c r="BE118" s="1092"/>
      <c r="BF118" s="415"/>
      <c r="BG118" s="340"/>
      <c r="BH118" s="325">
        <v>0.60000000000000009</v>
      </c>
      <c r="BI118" s="341" t="str">
        <f>IF(ISERROR(IF(V116="R.INHERENTE
3","R. INHERENTE",(IF(BD116="R.RESIDUAL
3","R. RESIDUAL"," ")))),"",(IF(V116="R.INHERENTE
3","R. INHERENTE",(IF(BD116="R.RESIDUAL
3","R. RESIDUAL"," ")))))</f>
        <v xml:space="preserve"> </v>
      </c>
      <c r="BJ118" s="342" t="str">
        <f>IF(ISERROR(IF(V116="R.INHERENTE
8","R. INHERENTE",(IF(BD116="R.RESIDUAL
8","R. RESIDUAL"," ")))),"",(IF(V116="R.INHERENTE
8","R. INHERENTE",(IF(BD116="R.RESIDUAL
8","R. RESIDUAL"," ")))))</f>
        <v xml:space="preserve"> </v>
      </c>
      <c r="BK118" s="343" t="str">
        <f>IF(ISERROR(IF(V116="R.INHERENTE
13","R. INHERENTE",(IF(BD116="R.RESIDUAL
13","R. RESIDUAL"," ")))),"",(IF(V116="R.INHERENTE
13","R. INHERENTE",(IF(BD116="R.RESIDUAL
13","R. RESIDUAL"," ")))))</f>
        <v xml:space="preserve"> </v>
      </c>
      <c r="BL118" s="344" t="str">
        <f>IF(ISERROR(IF(V116="R.INHERENTE
18","R. INHERENTE",(IF(BD116="R.RESIDUAL
18","R. RESIDUAL"," ")))),"",(IF(V116="R.INHERENTE
18","R. INHERENTE",(IF(BD116="R.RESIDUAL
18","R. RESIDUAL"," ")))))</f>
        <v>R. INHERENTE</v>
      </c>
      <c r="BM118" s="345" t="str">
        <f>IF(ISERROR(IF(V116="R.INHERENTE
23","R. INHERENTE",(IF(BD116="R.RESIDUAL
23","R. RESIDUAL"," ")))),"",(IF(V116="R.INHERENTE
23","R. INHERENTE",(IF(BD116="R.RESIDUAL
23","R. RESIDUAL"," ")))))</f>
        <v xml:space="preserve"> </v>
      </c>
      <c r="BN118" s="415"/>
      <c r="BO118" s="1187"/>
      <c r="BP118" s="1099"/>
      <c r="BQ118" s="1099"/>
      <c r="BR118" s="1099"/>
      <c r="BS118" s="1193"/>
      <c r="BT118" s="1080"/>
      <c r="BU118" s="415"/>
      <c r="BV118" s="1190"/>
      <c r="BW118" s="1196"/>
      <c r="BX118" s="1179"/>
      <c r="BY118" s="415"/>
      <c r="BZ118" s="1068"/>
      <c r="CA118" s="1071"/>
      <c r="CB118" s="1074"/>
      <c r="CC118" s="1065"/>
      <c r="CD118" s="1065"/>
      <c r="CE118" s="1065"/>
      <c r="CF118" s="1065"/>
      <c r="CG118" s="1065"/>
      <c r="CH118" s="1065"/>
      <c r="CI118" s="1065"/>
      <c r="CJ118" s="1065"/>
      <c r="CK118" s="1065"/>
      <c r="CL118" s="1065"/>
      <c r="CM118" s="1065"/>
      <c r="CN118" s="1065"/>
      <c r="CO118" s="1065"/>
      <c r="CP118" s="1065"/>
      <c r="CQ118" s="1065"/>
      <c r="CR118" s="1065"/>
      <c r="CS118" s="1065"/>
      <c r="CT118" s="1042"/>
      <c r="CU118" s="415"/>
      <c r="CV118" s="1068"/>
      <c r="CW118" s="1071"/>
      <c r="CX118" s="1074"/>
      <c r="CY118" s="1056"/>
      <c r="CZ118" s="1060"/>
      <c r="DA118" s="1061"/>
      <c r="DB118" s="1060"/>
      <c r="DC118" s="1061"/>
      <c r="DD118" s="1056"/>
      <c r="DE118" s="1056"/>
      <c r="DF118" s="1056"/>
      <c r="DG118" s="1056"/>
      <c r="DH118" s="1056"/>
      <c r="DI118" s="1056"/>
      <c r="DJ118" s="1056"/>
      <c r="DK118" s="1056"/>
      <c r="DL118" s="1056"/>
      <c r="DM118" s="1056"/>
      <c r="DN118" s="1056"/>
      <c r="DO118" s="1056"/>
      <c r="DP118" s="1056"/>
      <c r="DQ118" s="1056"/>
      <c r="DR118" s="1056"/>
      <c r="DS118" s="1056"/>
      <c r="DT118" s="1042"/>
      <c r="DU118" s="415"/>
      <c r="DV118" s="1045"/>
      <c r="DW118" s="1048"/>
      <c r="DX118" s="1048"/>
      <c r="DY118" s="1051"/>
    </row>
    <row r="119" spans="2:129" s="391" customFormat="1" ht="48" customHeight="1">
      <c r="B119" s="1183"/>
      <c r="C119" s="1166"/>
      <c r="D119" s="1169"/>
      <c r="E119" s="1172"/>
      <c r="F119" s="1169"/>
      <c r="G119" s="1175"/>
      <c r="H119" s="1145"/>
      <c r="I119" s="346"/>
      <c r="J119" s="331" t="s">
        <v>1088</v>
      </c>
      <c r="K119" s="332" t="s">
        <v>1467</v>
      </c>
      <c r="L119" s="333" t="s">
        <v>1093</v>
      </c>
      <c r="M119" s="1148"/>
      <c r="N119" s="1151"/>
      <c r="O119" s="1154"/>
      <c r="P119" s="415"/>
      <c r="Q119" s="1157"/>
      <c r="R119" s="1160"/>
      <c r="S119" s="1128"/>
      <c r="T119" s="1131"/>
      <c r="U119" s="1134"/>
      <c r="V119" s="1137"/>
      <c r="W119" s="297"/>
      <c r="X119" s="347"/>
      <c r="Y119" s="335"/>
      <c r="Z119" s="1140"/>
      <c r="AA119" s="1053"/>
      <c r="AB119" s="1054"/>
      <c r="AC119" s="1053"/>
      <c r="AD119" s="1054"/>
      <c r="AE119" s="1053"/>
      <c r="AF119" s="1054"/>
      <c r="AG119" s="1053"/>
      <c r="AH119" s="1054"/>
      <c r="AI119" s="1053"/>
      <c r="AJ119" s="1054"/>
      <c r="AK119" s="413">
        <f>AA119+AC119+AE119+AG119+AI119</f>
        <v>0</v>
      </c>
      <c r="AL119" s="414"/>
      <c r="AM119" s="1125"/>
      <c r="AN119" s="1116"/>
      <c r="AO119" s="1117"/>
      <c r="AP119" s="1114"/>
      <c r="AQ119" s="1115"/>
      <c r="AR119" s="1116"/>
      <c r="AS119" s="1117"/>
      <c r="AT119" s="348"/>
      <c r="AU119" s="349"/>
      <c r="AV119" s="350"/>
      <c r="AW119" s="351"/>
      <c r="AX119" s="352"/>
      <c r="AY119" s="402"/>
      <c r="AZ119" s="1106"/>
      <c r="BA119" s="1109"/>
      <c r="BB119" s="1112"/>
      <c r="BC119" s="1109"/>
      <c r="BD119" s="1089"/>
      <c r="BE119" s="1092"/>
      <c r="BF119" s="415"/>
      <c r="BG119" s="340"/>
      <c r="BH119" s="325">
        <v>0.4</v>
      </c>
      <c r="BI119" s="341" t="str">
        <f>IF(ISERROR(IF(V116="R.INHERENTE
2","R. INHERENTE",(IF(BD116="R.RESIDUAL
2","R. RESIDUAL"," ")))),"",(IF(V116="R.INHERENTE
2","R. INHERENTE",(IF(BD116="R.RESIDUAL
2","R. RESIDUAL"," ")))))</f>
        <v xml:space="preserve"> </v>
      </c>
      <c r="BJ119" s="342" t="str">
        <f>IF(ISERROR(IF(V116="R.INHERENTE
7","R. INHERENTE",(IF(BD116="R.RESIDUAL
7","R. RESIDUAL"," ")))),"",(IF(V116="R.INHERENTE
7","R. INHERENTE",(IF(BD116="R.RESIDUAL
7","R. RESIDUAL"," ")))))</f>
        <v xml:space="preserve"> </v>
      </c>
      <c r="BK119" s="353" t="str">
        <f>IF(ISERROR(IF(V116="R.INHERENTE
12","R. INHERENTE",(IF(BD116="R.RESIDUAL
12","R. RESIDUAL"," ")))),"",(IF(V116="R.INHERENTE
12","R. INHERENTE",(IF(BD116="R.RESIDUAL
12","R. RESIDUAL"," ")))))</f>
        <v xml:space="preserve"> </v>
      </c>
      <c r="BL119" s="343" t="str">
        <f>IF(ISERROR(IF(V116="R.INHERENTE
17","R. INHERENTE",(IF(BD116="R.RESIDUAL
17","R. RESIDUAL"," ")))),"",(IF(V116="R.INHERENTE
17","R. INHERENTE",(IF(BD116="R.RESIDUAL
17","R. RESIDUAL"," ")))))</f>
        <v>R. RESIDUAL</v>
      </c>
      <c r="BM119" s="345" t="str">
        <f>IF(ISERROR(IF(V116="R.INHERENTE
22","R. INHERENTE",(IF(BD116="R.RESIDUAL
22","R. RESIDUAL"," ")))),"",(IF(V116="R.INHERENTE
22","R. INHERENTE",(IF(BD116="R.RESIDUAL
22","R. RESIDUAL"," ")))))</f>
        <v xml:space="preserve"> </v>
      </c>
      <c r="BN119" s="415"/>
      <c r="BO119" s="1187"/>
      <c r="BP119" s="1099"/>
      <c r="BQ119" s="1099"/>
      <c r="BR119" s="1099"/>
      <c r="BS119" s="1193"/>
      <c r="BT119" s="1080"/>
      <c r="BU119" s="415"/>
      <c r="BV119" s="1190"/>
      <c r="BW119" s="1196"/>
      <c r="BX119" s="1179"/>
      <c r="BY119" s="415"/>
      <c r="BZ119" s="1068"/>
      <c r="CA119" s="1071"/>
      <c r="CB119" s="1074"/>
      <c r="CC119" s="1065"/>
      <c r="CD119" s="1065"/>
      <c r="CE119" s="1065"/>
      <c r="CF119" s="1065"/>
      <c r="CG119" s="1065"/>
      <c r="CH119" s="1065"/>
      <c r="CI119" s="1065"/>
      <c r="CJ119" s="1065"/>
      <c r="CK119" s="1065"/>
      <c r="CL119" s="1065"/>
      <c r="CM119" s="1065"/>
      <c r="CN119" s="1065"/>
      <c r="CO119" s="1065"/>
      <c r="CP119" s="1065"/>
      <c r="CQ119" s="1065"/>
      <c r="CR119" s="1065"/>
      <c r="CS119" s="1065"/>
      <c r="CT119" s="1042"/>
      <c r="CU119" s="415"/>
      <c r="CV119" s="1068"/>
      <c r="CW119" s="1071"/>
      <c r="CX119" s="1074"/>
      <c r="CY119" s="1056"/>
      <c r="CZ119" s="1060"/>
      <c r="DA119" s="1061"/>
      <c r="DB119" s="1060"/>
      <c r="DC119" s="1061"/>
      <c r="DD119" s="1056"/>
      <c r="DE119" s="1056"/>
      <c r="DF119" s="1056"/>
      <c r="DG119" s="1056"/>
      <c r="DH119" s="1056"/>
      <c r="DI119" s="1056"/>
      <c r="DJ119" s="1056"/>
      <c r="DK119" s="1056"/>
      <c r="DL119" s="1056"/>
      <c r="DM119" s="1056"/>
      <c r="DN119" s="1056"/>
      <c r="DO119" s="1056"/>
      <c r="DP119" s="1056"/>
      <c r="DQ119" s="1056"/>
      <c r="DR119" s="1056"/>
      <c r="DS119" s="1056"/>
      <c r="DT119" s="1042"/>
      <c r="DU119" s="415"/>
      <c r="DV119" s="1045"/>
      <c r="DW119" s="1048"/>
      <c r="DX119" s="1048"/>
      <c r="DY119" s="1051"/>
    </row>
    <row r="120" spans="2:129" s="391" customFormat="1" ht="48" customHeight="1" thickBot="1">
      <c r="B120" s="1184"/>
      <c r="C120" s="1167"/>
      <c r="D120" s="1170"/>
      <c r="E120" s="1173"/>
      <c r="F120" s="1170"/>
      <c r="G120" s="1176"/>
      <c r="H120" s="1146"/>
      <c r="I120" s="354"/>
      <c r="J120" s="355" t="s">
        <v>1089</v>
      </c>
      <c r="K120" s="356" t="s">
        <v>1468</v>
      </c>
      <c r="L120" s="357" t="s">
        <v>1084</v>
      </c>
      <c r="M120" s="1149"/>
      <c r="N120" s="1152"/>
      <c r="O120" s="1155"/>
      <c r="P120" s="415"/>
      <c r="Q120" s="1158"/>
      <c r="R120" s="1161"/>
      <c r="S120" s="1129"/>
      <c r="T120" s="1132"/>
      <c r="U120" s="1135"/>
      <c r="V120" s="1138"/>
      <c r="W120" s="297"/>
      <c r="X120" s="358"/>
      <c r="Y120" s="359"/>
      <c r="Z120" s="1141"/>
      <c r="AA120" s="1142"/>
      <c r="AB120" s="1143"/>
      <c r="AC120" s="1142"/>
      <c r="AD120" s="1143"/>
      <c r="AE120" s="1142"/>
      <c r="AF120" s="1143"/>
      <c r="AG120" s="1142"/>
      <c r="AH120" s="1143"/>
      <c r="AI120" s="1142"/>
      <c r="AJ120" s="1143"/>
      <c r="AK120" s="416">
        <f>AA120+AC120+AE120+AG120+AI120</f>
        <v>0</v>
      </c>
      <c r="AL120" s="417"/>
      <c r="AM120" s="1126"/>
      <c r="AN120" s="1118"/>
      <c r="AO120" s="1119"/>
      <c r="AP120" s="1120"/>
      <c r="AQ120" s="1121"/>
      <c r="AR120" s="1118"/>
      <c r="AS120" s="1119"/>
      <c r="AT120" s="360"/>
      <c r="AU120" s="361"/>
      <c r="AV120" s="362"/>
      <c r="AW120" s="363"/>
      <c r="AX120" s="364"/>
      <c r="AY120" s="402">
        <f>+(IF(AND($AZ128&gt;0,$AZ128&lt;=0.2),0.2,(IF(AND($AZ128&gt;0.2,$AZ128&lt;=0.4),0.4,(IF(AND($AZ128&gt;0.4,$AZ128&lt;=0.6),0.6,(IF(AND($AZ128&gt;0.6,$AZ128&lt;=0.8),0.8,(IF($AZ128&gt;0.8,1,""))))))))))</f>
        <v>0.4</v>
      </c>
      <c r="AZ120" s="1107"/>
      <c r="BA120" s="1110"/>
      <c r="BB120" s="1113"/>
      <c r="BC120" s="1110"/>
      <c r="BD120" s="1090"/>
      <c r="BE120" s="1093"/>
      <c r="BF120" s="415"/>
      <c r="BG120" s="340"/>
      <c r="BH120" s="365">
        <v>0.2</v>
      </c>
      <c r="BI120" s="366" t="str">
        <f>IF(ISERROR(IF(V116="R.INHERENTE
1","R. INHERENTE",(IF(BD116="R.RESIDUAL
1","R. RESIDUAL"," ")))),"",(IF(V116="R.INHERENTE
1","R. INHERENTE",(IF(BD116="R.RESIDUAL
1","R. RESIDUAL"," ")))))</f>
        <v xml:space="preserve"> </v>
      </c>
      <c r="BJ120" s="367" t="str">
        <f>IF(ISERROR(IF(V116="R.INHERENTE
6","R. INHERENTE",(IF(BD116="R.RESIDUAL
6","R. RESIDUAL"," ")))),"",(IF(V116="R.INHERENTE
6","R. INHERENTE",(IF(BD116="R.RESIDUAL
6","R. RESIDUAL"," ")))))</f>
        <v xml:space="preserve"> </v>
      </c>
      <c r="BK120" s="368" t="str">
        <f>IF(ISERROR(IF(V116="R.INHERENTE
11","R. INHERENTE",(IF(BD116="R.RESIDUAL
11","R. RESIDUAL"," ")))),"",(IF(V116="R.INHERENTE
11","R. INHERENTE",(IF(BD116="R.RESIDUAL
11","R. RESIDUAL"," ")))))</f>
        <v xml:space="preserve"> </v>
      </c>
      <c r="BL120" s="369" t="str">
        <f>IF(ISERROR(IF(V116="R.INHERENTE
16","R. INHERENTE",(IF(BD116="R.RESIDUAL
16","R. RESIDUAL"," ")))),"",(IF(V116="R.INHERENTE
16","R. INHERENTE",(IF(BD116="R.RESIDUAL
16","R. RESIDUAL"," ")))))</f>
        <v xml:space="preserve"> </v>
      </c>
      <c r="BM120" s="370" t="str">
        <f>IF(ISERROR(IF(V116="R.INHERENTE
21","R. INHERENTE",(IF(BD116="R.RESIDUAL
21","R. RESIDUAL"," ")))),"",(IF(V116="R.INHERENTE
21","R. INHERENTE",(IF(BD116="R.RESIDUAL
21","R. RESIDUAL"," ")))))</f>
        <v xml:space="preserve"> </v>
      </c>
      <c r="BN120" s="415"/>
      <c r="BO120" s="1188"/>
      <c r="BP120" s="1100"/>
      <c r="BQ120" s="1100"/>
      <c r="BR120" s="1100"/>
      <c r="BS120" s="1194"/>
      <c r="BT120" s="1081"/>
      <c r="BU120" s="415"/>
      <c r="BV120" s="1191"/>
      <c r="BW120" s="1197"/>
      <c r="BX120" s="1180"/>
      <c r="BY120" s="415"/>
      <c r="BZ120" s="1069"/>
      <c r="CA120" s="1072"/>
      <c r="CB120" s="1075"/>
      <c r="CC120" s="1066"/>
      <c r="CD120" s="1066"/>
      <c r="CE120" s="1066"/>
      <c r="CF120" s="1066"/>
      <c r="CG120" s="1066"/>
      <c r="CH120" s="1066"/>
      <c r="CI120" s="1066"/>
      <c r="CJ120" s="1066"/>
      <c r="CK120" s="1066"/>
      <c r="CL120" s="1066"/>
      <c r="CM120" s="1066"/>
      <c r="CN120" s="1066"/>
      <c r="CO120" s="1066"/>
      <c r="CP120" s="1066"/>
      <c r="CQ120" s="1066"/>
      <c r="CR120" s="1066"/>
      <c r="CS120" s="1066"/>
      <c r="CT120" s="1043"/>
      <c r="CU120" s="415"/>
      <c r="CV120" s="1069"/>
      <c r="CW120" s="1072"/>
      <c r="CX120" s="1075"/>
      <c r="CY120" s="1057"/>
      <c r="CZ120" s="1062"/>
      <c r="DA120" s="1063"/>
      <c r="DB120" s="1062"/>
      <c r="DC120" s="1063"/>
      <c r="DD120" s="1057"/>
      <c r="DE120" s="1057"/>
      <c r="DF120" s="1057"/>
      <c r="DG120" s="1057"/>
      <c r="DH120" s="1057"/>
      <c r="DI120" s="1057"/>
      <c r="DJ120" s="1057"/>
      <c r="DK120" s="1057"/>
      <c r="DL120" s="1057"/>
      <c r="DM120" s="1057"/>
      <c r="DN120" s="1057"/>
      <c r="DO120" s="1057"/>
      <c r="DP120" s="1057"/>
      <c r="DQ120" s="1057"/>
      <c r="DR120" s="1057"/>
      <c r="DS120" s="1057"/>
      <c r="DT120" s="1043"/>
      <c r="DU120" s="415"/>
      <c r="DV120" s="1046"/>
      <c r="DW120" s="1049"/>
      <c r="DX120" s="1049"/>
      <c r="DY120" s="1052"/>
    </row>
    <row r="121" spans="2:129" ht="12.75" customHeight="1" thickBot="1">
      <c r="W121" s="297"/>
      <c r="AY121" s="402"/>
      <c r="BI121" s="419">
        <v>0.2</v>
      </c>
      <c r="BJ121" s="420">
        <v>0.4</v>
      </c>
      <c r="BK121" s="420">
        <v>0.60000000000000009</v>
      </c>
      <c r="BL121" s="420">
        <v>0.8</v>
      </c>
      <c r="BM121" s="420">
        <v>1</v>
      </c>
    </row>
    <row r="122" spans="2:129" s="391" customFormat="1" ht="48" customHeight="1" thickBot="1">
      <c r="B122" s="1182" t="s">
        <v>1420</v>
      </c>
      <c r="C122" s="1165">
        <v>18</v>
      </c>
      <c r="D122" s="1168" t="s">
        <v>1469</v>
      </c>
      <c r="E122" s="1171" t="s">
        <v>1470</v>
      </c>
      <c r="F122" s="1168" t="s">
        <v>1043</v>
      </c>
      <c r="G122" s="1174" t="s">
        <v>1044</v>
      </c>
      <c r="H122" s="1144" t="s">
        <v>1471</v>
      </c>
      <c r="I122" s="314" t="s">
        <v>1472</v>
      </c>
      <c r="J122" s="315" t="s">
        <v>1047</v>
      </c>
      <c r="K122" s="316" t="s">
        <v>1473</v>
      </c>
      <c r="L122" s="317" t="s">
        <v>1049</v>
      </c>
      <c r="M122" s="1147" t="str">
        <f>IF(G122="","",(CONCATENATE("Posibilidad de afectación ",G122," ",H122," ",I122," ",I123," ",I124," ",I125," ",I126)))</f>
        <v xml:space="preserve">Posibilidad de afectación económica y reputacional por desvió del valor de los giros de tesorería al destinatario registrado y aprobado para beneficio propio o de terceros, debido a la manipulación en el contenido de los archivos planos de los proveedores y la falta de verificación en el portal bancario.   </v>
      </c>
      <c r="N122" s="1150" t="s">
        <v>1094</v>
      </c>
      <c r="O122" s="1153" t="s">
        <v>1095</v>
      </c>
      <c r="P122" s="415"/>
      <c r="Q122" s="1156" t="s">
        <v>1052</v>
      </c>
      <c r="R122" s="1159">
        <f>IF(ISERROR(VLOOKUP($Q122,[3]Listas!$F$21:$G$25,2,FALSE)),"",(VLOOKUP($Q122,[3]Listas!$F$21:$G$25,2,FALSE)))</f>
        <v>0.8</v>
      </c>
      <c r="S122" s="1127" t="str">
        <f>IF(ISERROR(VLOOKUP($R122,[3]Listas!$F$4:$G$8,2,FALSE)),"",(VLOOKUP($R122,[3]Listas!$F$4:$G$8,2,FALSE)))</f>
        <v>ALTA
Es viable que el evento ocurra en la mayoria de las circunstancias.</v>
      </c>
      <c r="T122" s="1130" t="s">
        <v>1053</v>
      </c>
      <c r="U122" s="1133">
        <f>IF(ISERROR(VLOOKUP($T122,[3]Listas!$F$30:$G$37,2,FALSE)),"",(VLOOKUP($T122,[3]Listas!$F$30:$G$37,2,FALSE)))</f>
        <v>1</v>
      </c>
      <c r="V122" s="1136" t="str">
        <f>IF(R122="","",(CONCATENATE("R.INHERENTE
",(IF(AND($R122=0.2,$U122=0.2),1,(IF(AND($R122=0.2,$U122=0.4),6,(IF(AND($R122=0.2,$U122=0.6),11,(IF(AND($R122=0.2,$U122=0.8),16,(IF(AND($R122=0.2,$U122=1),21,(IF(AND($R122=0.4,$U122=0.2),2,(IF(AND($R122=0.4,$U122=0.4),7,(IF(AND($R122=0.4,$U122=0.6),12,(IF(AND($R122=0.4,$U122=0.8),17,(IF(AND($R122=0.4,$U122=1),22,(IF(AND($R122=0.6,$U122=0.2),3,(IF(AND($R122=0.6,$U122=0.4),8,(IF(AND($R122=0.6,$U122=0.6),13,(IF(AND($R122=0.6,$U122=0.8),18,(IF(AND($R122=0.6,$U122=1),23,(IF(AND($R122=0.8,$U122=0.2),4,(IF(AND($R122=0.8,$U122=0.4),9,(IF(AND($R122=0.8,$U122=0.6),14,(IF(AND($R122=0.8,$U122=0.8),19,(IF(AND($R122=0.8,$U122=1),24,(IF(AND($R122=1,$U122=0.2),5,(IF(AND($R122=1,$U122=0.4),10,(IF(AND($R122=1,$U122=0.6),15,(IF(AND($R122=1,$U122=0.8),20,(IF(AND($R122=1,$U122=1),25,"")))))))))))))))))))))))))))))))))))))))))))))))))))))</f>
        <v>R.INHERENTE
24</v>
      </c>
      <c r="W122" s="297"/>
      <c r="X122" s="387" t="s">
        <v>1474</v>
      </c>
      <c r="Y122" s="319" t="s">
        <v>1055</v>
      </c>
      <c r="Z122" s="1139" t="s">
        <v>1056</v>
      </c>
      <c r="AA122" s="1122">
        <v>25</v>
      </c>
      <c r="AB122" s="1123"/>
      <c r="AC122" s="1122"/>
      <c r="AD122" s="1123"/>
      <c r="AE122" s="1122"/>
      <c r="AF122" s="1123"/>
      <c r="AG122" s="1122"/>
      <c r="AH122" s="1123"/>
      <c r="AI122" s="1122">
        <v>15</v>
      </c>
      <c r="AJ122" s="1123"/>
      <c r="AK122" s="411">
        <f>AA122+AC122+AE122+AG122+AI122</f>
        <v>40</v>
      </c>
      <c r="AL122" s="412">
        <v>0.48</v>
      </c>
      <c r="AM122" s="1124">
        <f>U122</f>
        <v>1</v>
      </c>
      <c r="AN122" s="1103" t="s">
        <v>1022</v>
      </c>
      <c r="AO122" s="1104"/>
      <c r="AP122" s="1101" t="s">
        <v>1057</v>
      </c>
      <c r="AQ122" s="1102"/>
      <c r="AR122" s="1103" t="s">
        <v>1022</v>
      </c>
      <c r="AS122" s="1104"/>
      <c r="AT122" s="320" t="s">
        <v>1475</v>
      </c>
      <c r="AU122" s="321" t="s">
        <v>1142</v>
      </c>
      <c r="AV122" s="322" t="s">
        <v>1476</v>
      </c>
      <c r="AW122" s="323" t="s">
        <v>1477</v>
      </c>
      <c r="AX122" s="324" t="s">
        <v>1478</v>
      </c>
      <c r="AY122" s="402"/>
      <c r="AZ122" s="1105">
        <f>+MIN(AL122:AL126)</f>
        <v>0.33600000000000002</v>
      </c>
      <c r="BA122" s="1108" t="str">
        <f>+(IF($AY108=0.2,"MUY BAJA",(IF($AY108=0.4,"BAJA",(IF($AY108=0.6,"MEDIA",(IF($AY108=0.8,"ALTA",(IF($AY108=1,"MUY ALTA",""))))))))))</f>
        <v>BAJA</v>
      </c>
      <c r="BB122" s="1111">
        <f>+MIN(AM122:AM126)</f>
        <v>1</v>
      </c>
      <c r="BC122" s="1108" t="str">
        <f>+(IF($BF122=0.2,"MUY BAJA",(IF($BF122=0.4,"BAJA",(IF($BF122=0.6,"MEDIA",(IF($BF122=0.8,"ALTA",(IF($BF122=1,"MUY ALTA",""))))))))))</f>
        <v>MUY ALTA</v>
      </c>
      <c r="BD122" s="1088" t="str">
        <f>IF($AY108="","",(CONCATENATE("R.RESIDUAL
",(IF(AND($AY108=0.2,$BF122=0.2),1,(IF(AND($AY108=0.2,$BF122=0.4),6,(IF(AND($AY108=0.2,$BF122=0.6),11,(IF(AND($AY108=0.2,$BF122=0.8),16,(IF(AND($AY108=0.2,$BF122=1),21,(IF(AND($AY108=0.4,$BF122=0.2),2,(IF(AND($AY108=0.4,$BF122=0.4),7,(IF(AND($AY108=0.4,$BF122=0.6),12,(IF(AND($AY108=0.4,$BF122=0.8),17,(IF(AND($AY108=0.4,$BF122=1),22,(IF(AND($AY108=0.6,$BF122=0.2),3,(IF(AND($AY108=0.6,$BF122=0.4),8,(IF(AND($AY108=0.6,$BF122=0.6),13,(IF(AND($AY108=0.6,$BF122=0.8),18,(IF(AND($AY108=0.6,$BF122=1),23,(IF(AND($AY108=0.8,$BF122=0.2),4,(IF(AND($AY108=0.8,$BF122=0.4),9,(IF(AND($AY108=0.8,$BF122=0.6),14,(IF(AND($AY108=0.8,$BF122=0.8),19,(IF(AND($AY108=0.8,$BF122=1),24,(IF(AND($AY108=1,$BF122=0.2),5,(IF(AND($AY108=1,$BF122=0.4),10,(IF(AND($AY108=1,$BF122=0.6),15,(IF(AND($AY108=1,$BF122=0.8),20,(IF(AND($AY108=1,$BF122=1),25,"")))))))))))))))))))))))))))))))))))))))))))))))))))))</f>
        <v>R.RESIDUAL
22</v>
      </c>
      <c r="BE122" s="1091" t="s">
        <v>1063</v>
      </c>
      <c r="BF122" s="402">
        <f>+(IF(AND($BB122&gt;0,$BB122&lt;=0.2),0.2,(IF(AND($BB122&gt;0.2,$BB122&lt;=0.4),0.4,(IF(AND($BB122&gt;0.4,$BB122&lt;=0.6),0.6,(IF(AND($BB122&gt;0.6,$BB122&lt;=0.8),0.8,(IF($BB122&gt;0.8,1,""))))))))))</f>
        <v>1</v>
      </c>
      <c r="BG122" s="298">
        <f>+VLOOKUP($BD122,[3]Listas!$G$114:$H$138,2,FALSE)</f>
        <v>22</v>
      </c>
      <c r="BH122" s="325">
        <v>1</v>
      </c>
      <c r="BI122" s="326" t="str">
        <f>IF(ISERROR(IF(V122="R.INHERENTE
5","R. INHERENTE",(IF(BD122="R.RESIDUAL
5","R. RESIDUAL"," ")))),"",(IF(V122="R.INHERENTE
5","R. INHERENTE",(IF(BD122="R.RESIDUAL
5","R. RESIDUAL"," ")))))</f>
        <v xml:space="preserve"> </v>
      </c>
      <c r="BJ122" s="327" t="str">
        <f>IF(ISERROR(IF(V122="R.INHERENTE
10","R. INHERENTE",(IF(BD122="R.RESIDUAL
10","R. RESIDUAL"," ")))),"",(IF(V122="R.INHERENTE
10","R. INHERENTE",(IF(BD122="R.RESIDUAL
10","R. RESIDUAL"," ")))))</f>
        <v xml:space="preserve"> </v>
      </c>
      <c r="BK122" s="328" t="str">
        <f>IF(ISERROR(IF(V122="R.INHERENTE
15","R. INHERENTE",(IF(BD122="R.RESIDUAL
15","R. RESIDUAL"," ")))),"",(IF(V122="R.INHERENTE
15","R. INHERENTE",(IF(BD122="R.RESIDUAL
15","R. RESIDUAL"," ")))))</f>
        <v xml:space="preserve"> </v>
      </c>
      <c r="BL122" s="328" t="str">
        <f>IF(ISERROR(IF(V122="R.INHERENTE
20","R. INHERENTE",(IF(BD122="R.RESIDUAL
20","R. RESIDUAL"," ")))),"",(IF(V122="R.INHERENTE
20","R. INHERENTE",(IF(BD122="R.RESIDUAL
20","R. RESIDUAL"," ")))))</f>
        <v xml:space="preserve"> </v>
      </c>
      <c r="BM122" s="329" t="str">
        <f>IF(ISERROR(IF(V122="R.INHERENTE
25","R. INHERENTE",(IF(BD122="R.RESIDUAL
25","R. RESIDUAL"," ")))),"",(IF(V122="R.INHERENTE
25","R. INHERENTE",(IF(BD122="R.RESIDUAL
25","R. RESIDUAL"," ")))))</f>
        <v xml:space="preserve"> </v>
      </c>
      <c r="BN122" s="415"/>
      <c r="BO122" s="1186" t="s">
        <v>1479</v>
      </c>
      <c r="BP122" s="1177" t="s">
        <v>1480</v>
      </c>
      <c r="BQ122" s="1098">
        <v>44927</v>
      </c>
      <c r="BR122" s="1098">
        <v>45078</v>
      </c>
      <c r="BS122" s="1192" t="s">
        <v>167</v>
      </c>
      <c r="BT122" s="1079" t="s">
        <v>1067</v>
      </c>
      <c r="BU122" s="415"/>
      <c r="BV122" s="1189" t="s">
        <v>1481</v>
      </c>
      <c r="BW122" s="1177" t="s">
        <v>1482</v>
      </c>
      <c r="BX122" s="1085" t="s">
        <v>1483</v>
      </c>
      <c r="BY122" s="415"/>
      <c r="BZ122" s="1067" t="s">
        <v>1070</v>
      </c>
      <c r="CA122" s="1070" t="s">
        <v>1071</v>
      </c>
      <c r="CB122" s="1073" t="s">
        <v>1072</v>
      </c>
      <c r="CC122" s="1064"/>
      <c r="CD122" s="1064" t="s">
        <v>1022</v>
      </c>
      <c r="CE122" s="1064" t="s">
        <v>1022</v>
      </c>
      <c r="CF122" s="1064" t="s">
        <v>1022</v>
      </c>
      <c r="CG122" s="1064"/>
      <c r="CH122" s="1064" t="s">
        <v>1022</v>
      </c>
      <c r="CI122" s="1064" t="s">
        <v>1022</v>
      </c>
      <c r="CJ122" s="1064" t="s">
        <v>1022</v>
      </c>
      <c r="CK122" s="1064"/>
      <c r="CL122" s="1064" t="s">
        <v>1023</v>
      </c>
      <c r="CM122" s="1064" t="s">
        <v>1023</v>
      </c>
      <c r="CN122" s="1064" t="s">
        <v>1023</v>
      </c>
      <c r="CO122" s="1064"/>
      <c r="CP122" s="1064" t="s">
        <v>1022</v>
      </c>
      <c r="CQ122" s="1064" t="s">
        <v>1022</v>
      </c>
      <c r="CR122" s="1064" t="s">
        <v>1022</v>
      </c>
      <c r="CS122" s="1064"/>
      <c r="CT122" s="1041" t="s">
        <v>1073</v>
      </c>
      <c r="CU122" s="415"/>
      <c r="CV122" s="1067" t="s">
        <v>1070</v>
      </c>
      <c r="CW122" s="1070" t="s">
        <v>1071</v>
      </c>
      <c r="CX122" s="1073" t="s">
        <v>1072</v>
      </c>
      <c r="CY122" s="1055"/>
      <c r="CZ122" s="1058" t="s">
        <v>1023</v>
      </c>
      <c r="DA122" s="1059"/>
      <c r="DB122" s="1058"/>
      <c r="DC122" s="1059"/>
      <c r="DD122" s="1055" t="s">
        <v>1022</v>
      </c>
      <c r="DE122" s="1055" t="s">
        <v>1022</v>
      </c>
      <c r="DF122" s="1055" t="s">
        <v>1022</v>
      </c>
      <c r="DG122" s="1055"/>
      <c r="DH122" s="1055" t="s">
        <v>1022</v>
      </c>
      <c r="DI122" s="1055" t="s">
        <v>1022</v>
      </c>
      <c r="DJ122" s="1055" t="s">
        <v>1022</v>
      </c>
      <c r="DK122" s="1055"/>
      <c r="DL122" s="1055" t="s">
        <v>1023</v>
      </c>
      <c r="DM122" s="1055" t="s">
        <v>1023</v>
      </c>
      <c r="DN122" s="1055" t="s">
        <v>1023</v>
      </c>
      <c r="DO122" s="1055"/>
      <c r="DP122" s="1055" t="s">
        <v>1022</v>
      </c>
      <c r="DQ122" s="1055" t="s">
        <v>1022</v>
      </c>
      <c r="DR122" s="1055" t="s">
        <v>1022</v>
      </c>
      <c r="DS122" s="1055"/>
      <c r="DT122" s="1041" t="s">
        <v>1074</v>
      </c>
      <c r="DU122" s="415"/>
      <c r="DV122" s="1044"/>
      <c r="DW122" s="1047"/>
      <c r="DX122" s="1047"/>
      <c r="DY122" s="1050"/>
    </row>
    <row r="123" spans="2:129" s="391" customFormat="1" ht="48" customHeight="1" thickBot="1">
      <c r="B123" s="1183"/>
      <c r="C123" s="1166"/>
      <c r="D123" s="1169"/>
      <c r="E123" s="1172"/>
      <c r="F123" s="1169"/>
      <c r="G123" s="1175"/>
      <c r="H123" s="1145"/>
      <c r="I123" s="330" t="s">
        <v>1484</v>
      </c>
      <c r="J123" s="331" t="s">
        <v>1076</v>
      </c>
      <c r="K123" s="332" t="s">
        <v>1485</v>
      </c>
      <c r="L123" s="333" t="s">
        <v>1049</v>
      </c>
      <c r="M123" s="1148"/>
      <c r="N123" s="1151"/>
      <c r="O123" s="1154"/>
      <c r="P123" s="415"/>
      <c r="Q123" s="1157"/>
      <c r="R123" s="1160"/>
      <c r="S123" s="1128"/>
      <c r="T123" s="1131"/>
      <c r="U123" s="1134"/>
      <c r="V123" s="1137"/>
      <c r="W123" s="297"/>
      <c r="X123" s="387" t="s">
        <v>1486</v>
      </c>
      <c r="Y123" s="335" t="s">
        <v>1055</v>
      </c>
      <c r="Z123" s="1140"/>
      <c r="AA123" s="1053">
        <v>25</v>
      </c>
      <c r="AB123" s="1054"/>
      <c r="AC123" s="1053"/>
      <c r="AD123" s="1054"/>
      <c r="AE123" s="1053"/>
      <c r="AF123" s="1054"/>
      <c r="AG123" s="1053"/>
      <c r="AH123" s="1054"/>
      <c r="AI123" s="1053">
        <v>15</v>
      </c>
      <c r="AJ123" s="1054"/>
      <c r="AK123" s="413">
        <f>AA123+AC123+AE123+AG123+AI123</f>
        <v>40</v>
      </c>
      <c r="AL123" s="414">
        <v>0.33600000000000002</v>
      </c>
      <c r="AM123" s="1125"/>
      <c r="AN123" s="1116" t="s">
        <v>1022</v>
      </c>
      <c r="AO123" s="1117"/>
      <c r="AP123" s="1114" t="s">
        <v>1057</v>
      </c>
      <c r="AQ123" s="1115"/>
      <c r="AR123" s="1116" t="s">
        <v>1022</v>
      </c>
      <c r="AS123" s="1117"/>
      <c r="AT123" s="287" t="s">
        <v>1487</v>
      </c>
      <c r="AU123" s="336" t="s">
        <v>1142</v>
      </c>
      <c r="AV123" s="337" t="s">
        <v>1476</v>
      </c>
      <c r="AW123" s="338" t="s">
        <v>1488</v>
      </c>
      <c r="AX123" s="339" t="s">
        <v>1478</v>
      </c>
      <c r="AY123" s="402"/>
      <c r="AZ123" s="1106"/>
      <c r="BA123" s="1109"/>
      <c r="BB123" s="1112"/>
      <c r="BC123" s="1109"/>
      <c r="BD123" s="1089"/>
      <c r="BE123" s="1092"/>
      <c r="BF123" s="415"/>
      <c r="BG123" s="340"/>
      <c r="BH123" s="325">
        <v>0.8</v>
      </c>
      <c r="BI123" s="341" t="str">
        <f>IF(ISERROR(IF(V122="R.INHERENTE
4","R. INHERENTE",(IF(BD122="R.RESIDUAL
4","R. RESIDUAL"," ")))),"",(IF(V122="R.INHERENTE
4","R. INHERENTE",(IF(BD122="R.RESIDUAL
4","R. RESIDUAL"," ")))))</f>
        <v xml:space="preserve"> </v>
      </c>
      <c r="BJ123" s="342" t="str">
        <f>IF(ISERROR(IF(V122="R.INHERENTE
9","R. INHERENTE",(IF(BD122="R.RESIDUAL
9","R. RESIDUAL"," ")))),"",(IF(V122="R.INHERENTE
9","R. INHERENTE",(IF(BD122="R.RESIDUAL
9","R. RESIDUAL"," ")))))</f>
        <v xml:space="preserve"> </v>
      </c>
      <c r="BK123" s="343" t="str">
        <f>IF(ISERROR(IF(V122="R.INHERENTE
14","R. INHERENTE",(IF(BD122="R.RESIDUAL
14","R. RESIDUAL"," ")))),"",(IF(V122="R.INHERENTE
14","R. INHERENTE",(IF(BD122="R.RESIDUAL
14","R. RESIDUAL"," ")))))</f>
        <v xml:space="preserve"> </v>
      </c>
      <c r="BL123" s="344" t="str">
        <f>IF(ISERROR(IF(V122="R.INHERENTE
19","R. INHERENTE",(IF(BD122="R.RESIDUAL
19","R. RESIDUAL"," ")))),"",(IF(V122="R.INHERENTE
19","R. INHERENTE",(IF(BD122="R.RESIDUAL
19","R. RESIDUAL"," ")))))</f>
        <v xml:space="preserve"> </v>
      </c>
      <c r="BM123" s="345" t="str">
        <f>IF(ISERROR(IF(V122="R.INHERENTE
24","R. INHERENTE",(IF(BD122="R.RESIDUAL
24","R. RESIDUAL"," ")))),"",(IF(V122="R.INHERENTE
24","R. INHERENTE",(IF(BD122="R.RESIDUAL
24","R. RESIDUAL"," ")))))</f>
        <v>R. INHERENTE</v>
      </c>
      <c r="BN123" s="415"/>
      <c r="BO123" s="1187"/>
      <c r="BP123" s="1099"/>
      <c r="BQ123" s="1099"/>
      <c r="BR123" s="1099"/>
      <c r="BS123" s="1193"/>
      <c r="BT123" s="1080"/>
      <c r="BU123" s="415"/>
      <c r="BV123" s="1190"/>
      <c r="BW123" s="1099"/>
      <c r="BX123" s="1086"/>
      <c r="BY123" s="415"/>
      <c r="BZ123" s="1068"/>
      <c r="CA123" s="1071"/>
      <c r="CB123" s="1074"/>
      <c r="CC123" s="1065"/>
      <c r="CD123" s="1065"/>
      <c r="CE123" s="1065"/>
      <c r="CF123" s="1065"/>
      <c r="CG123" s="1065"/>
      <c r="CH123" s="1065"/>
      <c r="CI123" s="1065"/>
      <c r="CJ123" s="1065"/>
      <c r="CK123" s="1065"/>
      <c r="CL123" s="1065"/>
      <c r="CM123" s="1065"/>
      <c r="CN123" s="1065"/>
      <c r="CO123" s="1065"/>
      <c r="CP123" s="1065"/>
      <c r="CQ123" s="1065"/>
      <c r="CR123" s="1065"/>
      <c r="CS123" s="1065"/>
      <c r="CT123" s="1042"/>
      <c r="CU123" s="415"/>
      <c r="CV123" s="1068"/>
      <c r="CW123" s="1071"/>
      <c r="CX123" s="1074"/>
      <c r="CY123" s="1056"/>
      <c r="CZ123" s="1060"/>
      <c r="DA123" s="1061"/>
      <c r="DB123" s="1060"/>
      <c r="DC123" s="1061"/>
      <c r="DD123" s="1056"/>
      <c r="DE123" s="1056"/>
      <c r="DF123" s="1056"/>
      <c r="DG123" s="1056"/>
      <c r="DH123" s="1056"/>
      <c r="DI123" s="1056"/>
      <c r="DJ123" s="1056"/>
      <c r="DK123" s="1056"/>
      <c r="DL123" s="1056"/>
      <c r="DM123" s="1056"/>
      <c r="DN123" s="1056"/>
      <c r="DO123" s="1056"/>
      <c r="DP123" s="1056"/>
      <c r="DQ123" s="1056"/>
      <c r="DR123" s="1056"/>
      <c r="DS123" s="1056"/>
      <c r="DT123" s="1042"/>
      <c r="DU123" s="415"/>
      <c r="DV123" s="1045"/>
      <c r="DW123" s="1048"/>
      <c r="DX123" s="1048"/>
      <c r="DY123" s="1051"/>
    </row>
    <row r="124" spans="2:129" s="391" customFormat="1" ht="48" customHeight="1">
      <c r="B124" s="1183"/>
      <c r="C124" s="1166"/>
      <c r="D124" s="1169"/>
      <c r="E124" s="1172"/>
      <c r="F124" s="1169"/>
      <c r="G124" s="1175"/>
      <c r="H124" s="1145"/>
      <c r="I124" s="386"/>
      <c r="J124" s="331" t="s">
        <v>1082</v>
      </c>
      <c r="K124" s="332" t="s">
        <v>1489</v>
      </c>
      <c r="L124" s="333" t="s">
        <v>1049</v>
      </c>
      <c r="M124" s="1148"/>
      <c r="N124" s="1151"/>
      <c r="O124" s="1154"/>
      <c r="P124" s="415"/>
      <c r="Q124" s="1157"/>
      <c r="R124" s="1160"/>
      <c r="S124" s="1128"/>
      <c r="T124" s="1131"/>
      <c r="U124" s="1134"/>
      <c r="V124" s="1137"/>
      <c r="W124" s="297"/>
      <c r="X124" s="318"/>
      <c r="Y124" s="335"/>
      <c r="Z124" s="1140"/>
      <c r="AA124" s="1053"/>
      <c r="AB124" s="1054"/>
      <c r="AC124" s="1053"/>
      <c r="AD124" s="1054"/>
      <c r="AE124" s="1053"/>
      <c r="AF124" s="1054"/>
      <c r="AG124" s="1053"/>
      <c r="AH124" s="1054"/>
      <c r="AI124" s="1053"/>
      <c r="AJ124" s="1054"/>
      <c r="AK124" s="413">
        <f>AA124+AC124+AE124+AG124+AI124</f>
        <v>0</v>
      </c>
      <c r="AL124" s="414"/>
      <c r="AM124" s="1125"/>
      <c r="AN124" s="1116"/>
      <c r="AO124" s="1117"/>
      <c r="AP124" s="1114"/>
      <c r="AQ124" s="1115"/>
      <c r="AR124" s="1116"/>
      <c r="AS124" s="1117"/>
      <c r="AT124" s="287"/>
      <c r="AU124" s="336"/>
      <c r="AV124" s="337"/>
      <c r="AW124" s="338"/>
      <c r="AX124" s="339"/>
      <c r="AY124" s="402"/>
      <c r="AZ124" s="1106"/>
      <c r="BA124" s="1109"/>
      <c r="BB124" s="1112"/>
      <c r="BC124" s="1109"/>
      <c r="BD124" s="1089"/>
      <c r="BE124" s="1092"/>
      <c r="BF124" s="415"/>
      <c r="BG124" s="340"/>
      <c r="BH124" s="325">
        <v>0.60000000000000009</v>
      </c>
      <c r="BI124" s="341" t="str">
        <f>IF(ISERROR(IF(V122="R.INHERENTE
3","R. INHERENTE",(IF(BD122="R.RESIDUAL
3","R. RESIDUAL"," ")))),"",(IF(V122="R.INHERENTE
3","R. INHERENTE",(IF(BD122="R.RESIDUAL
3","R. RESIDUAL"," ")))))</f>
        <v xml:space="preserve"> </v>
      </c>
      <c r="BJ124" s="342" t="str">
        <f>IF(ISERROR(IF(V122="R.INHERENTE
8","R. INHERENTE",(IF(BD122="R.RESIDUAL
8","R. RESIDUAL"," ")))),"",(IF(V122="R.INHERENTE
8","R. INHERENTE",(IF(BD122="R.RESIDUAL
8","R. RESIDUAL"," ")))))</f>
        <v xml:space="preserve"> </v>
      </c>
      <c r="BK124" s="343" t="str">
        <f>IF(ISERROR(IF(V122="R.INHERENTE
13","R. INHERENTE",(IF(BD122="R.RESIDUAL
13","R. RESIDUAL"," ")))),"",(IF(V122="R.INHERENTE
13","R. INHERENTE",(IF(BD122="R.RESIDUAL
13","R. RESIDUAL"," ")))))</f>
        <v xml:space="preserve"> </v>
      </c>
      <c r="BL124" s="344" t="str">
        <f>IF(ISERROR(IF(V122="R.INHERENTE
18","R. INHERENTE",(IF(BD122="R.RESIDUAL
18","R. RESIDUAL"," ")))),"",(IF(V122="R.INHERENTE
18","R. INHERENTE",(IF(BD122="R.RESIDUAL
18","R. RESIDUAL"," ")))))</f>
        <v xml:space="preserve"> </v>
      </c>
      <c r="BM124" s="345" t="str">
        <f>IF(ISERROR(IF(V122="R.INHERENTE
23","R. INHERENTE",(IF(BD122="R.RESIDUAL
23","R. RESIDUAL"," ")))),"",(IF(V122="R.INHERENTE
23","R. INHERENTE",(IF(BD122="R.RESIDUAL
23","R. RESIDUAL"," ")))))</f>
        <v xml:space="preserve"> </v>
      </c>
      <c r="BN124" s="415"/>
      <c r="BO124" s="1187"/>
      <c r="BP124" s="1099"/>
      <c r="BQ124" s="1099"/>
      <c r="BR124" s="1099"/>
      <c r="BS124" s="1193"/>
      <c r="BT124" s="1080"/>
      <c r="BU124" s="415"/>
      <c r="BV124" s="1190"/>
      <c r="BW124" s="1099"/>
      <c r="BX124" s="1086"/>
      <c r="BY124" s="415"/>
      <c r="BZ124" s="1068"/>
      <c r="CA124" s="1071"/>
      <c r="CB124" s="1074"/>
      <c r="CC124" s="1065"/>
      <c r="CD124" s="1065"/>
      <c r="CE124" s="1065"/>
      <c r="CF124" s="1065"/>
      <c r="CG124" s="1065"/>
      <c r="CH124" s="1065"/>
      <c r="CI124" s="1065"/>
      <c r="CJ124" s="1065"/>
      <c r="CK124" s="1065"/>
      <c r="CL124" s="1065"/>
      <c r="CM124" s="1065"/>
      <c r="CN124" s="1065"/>
      <c r="CO124" s="1065"/>
      <c r="CP124" s="1065"/>
      <c r="CQ124" s="1065"/>
      <c r="CR124" s="1065"/>
      <c r="CS124" s="1065"/>
      <c r="CT124" s="1042"/>
      <c r="CU124" s="415"/>
      <c r="CV124" s="1068"/>
      <c r="CW124" s="1071"/>
      <c r="CX124" s="1074"/>
      <c r="CY124" s="1056"/>
      <c r="CZ124" s="1060"/>
      <c r="DA124" s="1061"/>
      <c r="DB124" s="1060"/>
      <c r="DC124" s="1061"/>
      <c r="DD124" s="1056"/>
      <c r="DE124" s="1056"/>
      <c r="DF124" s="1056"/>
      <c r="DG124" s="1056"/>
      <c r="DH124" s="1056"/>
      <c r="DI124" s="1056"/>
      <c r="DJ124" s="1056"/>
      <c r="DK124" s="1056"/>
      <c r="DL124" s="1056"/>
      <c r="DM124" s="1056"/>
      <c r="DN124" s="1056"/>
      <c r="DO124" s="1056"/>
      <c r="DP124" s="1056"/>
      <c r="DQ124" s="1056"/>
      <c r="DR124" s="1056"/>
      <c r="DS124" s="1056"/>
      <c r="DT124" s="1042"/>
      <c r="DU124" s="415"/>
      <c r="DV124" s="1045"/>
      <c r="DW124" s="1048"/>
      <c r="DX124" s="1048"/>
      <c r="DY124" s="1051"/>
    </row>
    <row r="125" spans="2:129" s="391" customFormat="1" ht="48" customHeight="1">
      <c r="B125" s="1183"/>
      <c r="C125" s="1166"/>
      <c r="D125" s="1169"/>
      <c r="E125" s="1172"/>
      <c r="F125" s="1169"/>
      <c r="G125" s="1175"/>
      <c r="H125" s="1145"/>
      <c r="I125" s="386"/>
      <c r="J125" s="331" t="s">
        <v>1088</v>
      </c>
      <c r="K125" s="371"/>
      <c r="L125" s="333"/>
      <c r="M125" s="1148"/>
      <c r="N125" s="1151"/>
      <c r="O125" s="1154"/>
      <c r="P125" s="415"/>
      <c r="Q125" s="1157"/>
      <c r="R125" s="1160"/>
      <c r="S125" s="1128"/>
      <c r="T125" s="1131"/>
      <c r="U125" s="1134"/>
      <c r="V125" s="1137"/>
      <c r="W125" s="297"/>
      <c r="X125" s="347"/>
      <c r="Y125" s="335"/>
      <c r="Z125" s="1140"/>
      <c r="AA125" s="1053"/>
      <c r="AB125" s="1054"/>
      <c r="AC125" s="1053"/>
      <c r="AD125" s="1054"/>
      <c r="AE125" s="1053"/>
      <c r="AF125" s="1054"/>
      <c r="AG125" s="1053"/>
      <c r="AH125" s="1054"/>
      <c r="AI125" s="1053"/>
      <c r="AJ125" s="1054"/>
      <c r="AK125" s="413">
        <f>AA125+AC125+AE125+AG125+AI125</f>
        <v>0</v>
      </c>
      <c r="AL125" s="414"/>
      <c r="AM125" s="1125"/>
      <c r="AN125" s="1116"/>
      <c r="AO125" s="1117"/>
      <c r="AP125" s="1114"/>
      <c r="AQ125" s="1115"/>
      <c r="AR125" s="1116"/>
      <c r="AS125" s="1117"/>
      <c r="AT125" s="348"/>
      <c r="AU125" s="349"/>
      <c r="AV125" s="350"/>
      <c r="AW125" s="351"/>
      <c r="AX125" s="352"/>
      <c r="AY125" s="402"/>
      <c r="AZ125" s="1106"/>
      <c r="BA125" s="1109"/>
      <c r="BB125" s="1112"/>
      <c r="BC125" s="1109"/>
      <c r="BD125" s="1089"/>
      <c r="BE125" s="1092"/>
      <c r="BF125" s="415"/>
      <c r="BG125" s="340"/>
      <c r="BH125" s="325">
        <v>0.4</v>
      </c>
      <c r="BI125" s="341" t="str">
        <f>IF(ISERROR(IF(V122="R.INHERENTE
2","R. INHERENTE",(IF(BD122="R.RESIDUAL
2","R. RESIDUAL"," ")))),"",(IF(V122="R.INHERENTE
2","R. INHERENTE",(IF(BD122="R.RESIDUAL
2","R. RESIDUAL"," ")))))</f>
        <v xml:space="preserve"> </v>
      </c>
      <c r="BJ125" s="342" t="str">
        <f>IF(ISERROR(IF(V122="R.INHERENTE
7","R. INHERENTE",(IF(BD122="R.RESIDUAL
7","R. RESIDUAL"," ")))),"",(IF(V122="R.INHERENTE
7","R. INHERENTE",(IF(BD122="R.RESIDUAL
7","R. RESIDUAL"," ")))))</f>
        <v xml:space="preserve"> </v>
      </c>
      <c r="BK125" s="353" t="str">
        <f>IF(ISERROR(IF(V122="R.INHERENTE
12","R. INHERENTE",(IF(BD122="R.RESIDUAL
12","R. RESIDUAL"," ")))),"",(IF(V122="R.INHERENTE
12","R. INHERENTE",(IF(BD122="R.RESIDUAL
12","R. RESIDUAL"," ")))))</f>
        <v xml:space="preserve"> </v>
      </c>
      <c r="BL125" s="343" t="str">
        <f>IF(ISERROR(IF(V122="R.INHERENTE
17","R. INHERENTE",(IF(BD122="R.RESIDUAL
17","R. RESIDUAL"," ")))),"",(IF(V122="R.INHERENTE
17","R. INHERENTE",(IF(BD122="R.RESIDUAL
17","R. RESIDUAL"," ")))))</f>
        <v xml:space="preserve"> </v>
      </c>
      <c r="BM125" s="345" t="str">
        <f>IF(ISERROR(IF(V122="R.INHERENTE
22","R. INHERENTE",(IF(BD122="R.RESIDUAL
22","R. RESIDUAL"," ")))),"",(IF(V122="R.INHERENTE
22","R. INHERENTE",(IF(BD122="R.RESIDUAL
22","R. RESIDUAL"," ")))))</f>
        <v>R. RESIDUAL</v>
      </c>
      <c r="BN125" s="415"/>
      <c r="BO125" s="1187"/>
      <c r="BP125" s="1099"/>
      <c r="BQ125" s="1099"/>
      <c r="BR125" s="1099"/>
      <c r="BS125" s="1193"/>
      <c r="BT125" s="1080"/>
      <c r="BU125" s="415"/>
      <c r="BV125" s="1190"/>
      <c r="BW125" s="1099"/>
      <c r="BX125" s="1086"/>
      <c r="BY125" s="415"/>
      <c r="BZ125" s="1068"/>
      <c r="CA125" s="1071"/>
      <c r="CB125" s="1074"/>
      <c r="CC125" s="1065"/>
      <c r="CD125" s="1065"/>
      <c r="CE125" s="1065"/>
      <c r="CF125" s="1065"/>
      <c r="CG125" s="1065"/>
      <c r="CH125" s="1065"/>
      <c r="CI125" s="1065"/>
      <c r="CJ125" s="1065"/>
      <c r="CK125" s="1065"/>
      <c r="CL125" s="1065"/>
      <c r="CM125" s="1065"/>
      <c r="CN125" s="1065"/>
      <c r="CO125" s="1065"/>
      <c r="CP125" s="1065"/>
      <c r="CQ125" s="1065"/>
      <c r="CR125" s="1065"/>
      <c r="CS125" s="1065"/>
      <c r="CT125" s="1042"/>
      <c r="CU125" s="415"/>
      <c r="CV125" s="1068"/>
      <c r="CW125" s="1071"/>
      <c r="CX125" s="1074"/>
      <c r="CY125" s="1056"/>
      <c r="CZ125" s="1060"/>
      <c r="DA125" s="1061"/>
      <c r="DB125" s="1060"/>
      <c r="DC125" s="1061"/>
      <c r="DD125" s="1056"/>
      <c r="DE125" s="1056"/>
      <c r="DF125" s="1056"/>
      <c r="DG125" s="1056"/>
      <c r="DH125" s="1056"/>
      <c r="DI125" s="1056"/>
      <c r="DJ125" s="1056"/>
      <c r="DK125" s="1056"/>
      <c r="DL125" s="1056"/>
      <c r="DM125" s="1056"/>
      <c r="DN125" s="1056"/>
      <c r="DO125" s="1056"/>
      <c r="DP125" s="1056"/>
      <c r="DQ125" s="1056"/>
      <c r="DR125" s="1056"/>
      <c r="DS125" s="1056"/>
      <c r="DT125" s="1042"/>
      <c r="DU125" s="415"/>
      <c r="DV125" s="1045"/>
      <c r="DW125" s="1048"/>
      <c r="DX125" s="1048"/>
      <c r="DY125" s="1051"/>
    </row>
    <row r="126" spans="2:129" s="391" customFormat="1" ht="48" customHeight="1" thickBot="1">
      <c r="B126" s="1184"/>
      <c r="C126" s="1167"/>
      <c r="D126" s="1170"/>
      <c r="E126" s="1173"/>
      <c r="F126" s="1170"/>
      <c r="G126" s="1176"/>
      <c r="H126" s="1146"/>
      <c r="I126" s="390"/>
      <c r="J126" s="355" t="s">
        <v>1089</v>
      </c>
      <c r="K126" s="372"/>
      <c r="L126" s="357"/>
      <c r="M126" s="1149"/>
      <c r="N126" s="1152"/>
      <c r="O126" s="1155"/>
      <c r="P126" s="415"/>
      <c r="Q126" s="1158"/>
      <c r="R126" s="1161"/>
      <c r="S126" s="1129"/>
      <c r="T126" s="1132"/>
      <c r="U126" s="1135"/>
      <c r="V126" s="1138"/>
      <c r="W126" s="297"/>
      <c r="X126" s="358"/>
      <c r="Y126" s="359"/>
      <c r="Z126" s="1141"/>
      <c r="AA126" s="1142"/>
      <c r="AB126" s="1143"/>
      <c r="AC126" s="1142"/>
      <c r="AD126" s="1143"/>
      <c r="AE126" s="1142"/>
      <c r="AF126" s="1143"/>
      <c r="AG126" s="1142"/>
      <c r="AH126" s="1143"/>
      <c r="AI126" s="1142"/>
      <c r="AJ126" s="1143"/>
      <c r="AK126" s="416">
        <f>AA126+AC126+AE126+AG126+AI126</f>
        <v>0</v>
      </c>
      <c r="AL126" s="417"/>
      <c r="AM126" s="1126"/>
      <c r="AN126" s="1118"/>
      <c r="AO126" s="1119"/>
      <c r="AP126" s="1120"/>
      <c r="AQ126" s="1121"/>
      <c r="AR126" s="1118"/>
      <c r="AS126" s="1119"/>
      <c r="AT126" s="360"/>
      <c r="AU126" s="361"/>
      <c r="AV126" s="362"/>
      <c r="AW126" s="363"/>
      <c r="AX126" s="364"/>
      <c r="AY126" s="402">
        <f>+(IF(AND($AZ134&gt;0,$AZ134&lt;=0.2),0.2,(IF(AND($AZ134&gt;0.2,$AZ134&lt;=0.4),0.4,(IF(AND($AZ134&gt;0.4,$AZ134&lt;=0.6),0.6,(IF(AND($AZ134&gt;0.6,$AZ134&lt;=0.8),0.8,(IF($AZ134&gt;0.8,1,""))))))))))</f>
        <v>0.2</v>
      </c>
      <c r="AZ126" s="1107"/>
      <c r="BA126" s="1110"/>
      <c r="BB126" s="1113"/>
      <c r="BC126" s="1110"/>
      <c r="BD126" s="1090"/>
      <c r="BE126" s="1093"/>
      <c r="BF126" s="415"/>
      <c r="BG126" s="340"/>
      <c r="BH126" s="365">
        <v>0.2</v>
      </c>
      <c r="BI126" s="366" t="str">
        <f>IF(ISERROR(IF(V122="R.INHERENTE
1","R. INHERENTE",(IF(BD122="R.RESIDUAL
1","R. RESIDUAL"," ")))),"",(IF(V122="R.INHERENTE
1","R. INHERENTE",(IF(BD122="R.RESIDUAL
1","R. RESIDUAL"," ")))))</f>
        <v xml:space="preserve"> </v>
      </c>
      <c r="BJ126" s="367" t="str">
        <f>IF(ISERROR(IF(V122="R.INHERENTE
6","R. INHERENTE",(IF(BD122="R.RESIDUAL
6","R. RESIDUAL"," ")))),"",(IF(V122="R.INHERENTE
6","R. INHERENTE",(IF(BD122="R.RESIDUAL
6","R. RESIDUAL"," ")))))</f>
        <v xml:space="preserve"> </v>
      </c>
      <c r="BK126" s="368" t="str">
        <f>IF(ISERROR(IF(V122="R.INHERENTE
11","R. INHERENTE",(IF(BD122="R.RESIDUAL
11","R. RESIDUAL"," ")))),"",(IF(V122="R.INHERENTE
11","R. INHERENTE",(IF(BD122="R.RESIDUAL
11","R. RESIDUAL"," ")))))</f>
        <v xml:space="preserve"> </v>
      </c>
      <c r="BL126" s="369" t="str">
        <f>IF(ISERROR(IF(V122="R.INHERENTE
16","R. INHERENTE",(IF(BD122="R.RESIDUAL
16","R. RESIDUAL"," ")))),"",(IF(V122="R.INHERENTE
16","R. INHERENTE",(IF(BD122="R.RESIDUAL
16","R. RESIDUAL"," ")))))</f>
        <v xml:space="preserve"> </v>
      </c>
      <c r="BM126" s="370" t="str">
        <f>IF(ISERROR(IF(V122="R.INHERENTE
21","R. INHERENTE",(IF(BD122="R.RESIDUAL
21","R. RESIDUAL"," ")))),"",(IF(V122="R.INHERENTE
21","R. INHERENTE",(IF(BD122="R.RESIDUAL
21","R. RESIDUAL"," ")))))</f>
        <v xml:space="preserve"> </v>
      </c>
      <c r="BN126" s="415"/>
      <c r="BO126" s="1188"/>
      <c r="BP126" s="1100"/>
      <c r="BQ126" s="1100"/>
      <c r="BR126" s="1100"/>
      <c r="BS126" s="1194"/>
      <c r="BT126" s="1081"/>
      <c r="BU126" s="415"/>
      <c r="BV126" s="1191"/>
      <c r="BW126" s="1100"/>
      <c r="BX126" s="1087"/>
      <c r="BY126" s="415"/>
      <c r="BZ126" s="1069"/>
      <c r="CA126" s="1072"/>
      <c r="CB126" s="1075"/>
      <c r="CC126" s="1066"/>
      <c r="CD126" s="1066"/>
      <c r="CE126" s="1066"/>
      <c r="CF126" s="1066"/>
      <c r="CG126" s="1066"/>
      <c r="CH126" s="1066"/>
      <c r="CI126" s="1066"/>
      <c r="CJ126" s="1066"/>
      <c r="CK126" s="1066"/>
      <c r="CL126" s="1066"/>
      <c r="CM126" s="1066"/>
      <c r="CN126" s="1066"/>
      <c r="CO126" s="1066"/>
      <c r="CP126" s="1066"/>
      <c r="CQ126" s="1066"/>
      <c r="CR126" s="1066"/>
      <c r="CS126" s="1066"/>
      <c r="CT126" s="1043"/>
      <c r="CU126" s="415"/>
      <c r="CV126" s="1069"/>
      <c r="CW126" s="1072"/>
      <c r="CX126" s="1075"/>
      <c r="CY126" s="1057"/>
      <c r="CZ126" s="1062"/>
      <c r="DA126" s="1063"/>
      <c r="DB126" s="1062"/>
      <c r="DC126" s="1063"/>
      <c r="DD126" s="1057"/>
      <c r="DE126" s="1057"/>
      <c r="DF126" s="1057"/>
      <c r="DG126" s="1057"/>
      <c r="DH126" s="1057"/>
      <c r="DI126" s="1057"/>
      <c r="DJ126" s="1057"/>
      <c r="DK126" s="1057"/>
      <c r="DL126" s="1057"/>
      <c r="DM126" s="1057"/>
      <c r="DN126" s="1057"/>
      <c r="DO126" s="1057"/>
      <c r="DP126" s="1057"/>
      <c r="DQ126" s="1057"/>
      <c r="DR126" s="1057"/>
      <c r="DS126" s="1057"/>
      <c r="DT126" s="1043"/>
      <c r="DU126" s="415"/>
      <c r="DV126" s="1046"/>
      <c r="DW126" s="1049"/>
      <c r="DX126" s="1049"/>
      <c r="DY126" s="1052"/>
    </row>
    <row r="127" spans="2:129" ht="12.75" customHeight="1" thickBot="1">
      <c r="W127" s="297"/>
      <c r="AY127" s="402"/>
      <c r="BI127" s="419">
        <v>0.2</v>
      </c>
      <c r="BJ127" s="420">
        <v>0.4</v>
      </c>
      <c r="BK127" s="420">
        <v>0.60000000000000009</v>
      </c>
      <c r="BL127" s="420">
        <v>0.8</v>
      </c>
      <c r="BM127" s="420">
        <v>1</v>
      </c>
    </row>
    <row r="128" spans="2:129" s="391" customFormat="1" ht="48" customHeight="1" thickBot="1">
      <c r="B128" s="1182" t="s">
        <v>1420</v>
      </c>
      <c r="C128" s="1165">
        <v>19</v>
      </c>
      <c r="D128" s="1168" t="s">
        <v>1469</v>
      </c>
      <c r="E128" s="1171" t="s">
        <v>1470</v>
      </c>
      <c r="F128" s="1168" t="s">
        <v>1216</v>
      </c>
      <c r="G128" s="1174" t="s">
        <v>1044</v>
      </c>
      <c r="H128" s="1144" t="s">
        <v>1490</v>
      </c>
      <c r="I128" s="314" t="s">
        <v>1491</v>
      </c>
      <c r="J128" s="315" t="s">
        <v>1047</v>
      </c>
      <c r="K128" s="316" t="s">
        <v>1473</v>
      </c>
      <c r="L128" s="317" t="s">
        <v>1049</v>
      </c>
      <c r="M128" s="1147" t="str">
        <f>IF(G128="","",(CONCATENATE("Posibilidad de afectación ",G128," ",H128," ",I128," ",I129," ",I130," ",I131," ",I132)))</f>
        <v xml:space="preserve">Posibilidad de afectación económica y reputacional por apropiación del dinero recaudado en las cajas de la institución para beneficio propio o de terceros, debido a la no adherencia al procedimiento, manipulación de información del registro  y comportamientos no eticos.   </v>
      </c>
      <c r="N128" s="1150" t="s">
        <v>1094</v>
      </c>
      <c r="O128" s="1153" t="s">
        <v>1095</v>
      </c>
      <c r="P128" s="415"/>
      <c r="Q128" s="1156" t="s">
        <v>1052</v>
      </c>
      <c r="R128" s="1159">
        <f>IF(ISERROR(VLOOKUP($Q128,[3]Listas!$F$21:$G$25,2,FALSE)),"",(VLOOKUP($Q128,[3]Listas!$F$21:$G$25,2,FALSE)))</f>
        <v>0.8</v>
      </c>
      <c r="S128" s="1127" t="str">
        <f>IF(ISERROR(VLOOKUP($R128,[3]Listas!$F$4:$G$8,2,FALSE)),"",(VLOOKUP($R128,[3]Listas!$F$4:$G$8,2,FALSE)))</f>
        <v>ALTA
Es viable que el evento ocurra en la mayoria de las circunstancias.</v>
      </c>
      <c r="T128" s="1130" t="s">
        <v>1053</v>
      </c>
      <c r="U128" s="1133">
        <f>IF(ISERROR(VLOOKUP($T128,[3]Listas!$F$30:$G$37,2,FALSE)),"",(VLOOKUP($T128,[3]Listas!$F$30:$G$37,2,FALSE)))</f>
        <v>1</v>
      </c>
      <c r="V128" s="1136" t="str">
        <f>IF(R128="","",(CONCATENATE("R.INHERENTE
",(IF(AND($R128=0.2,$U128=0.2),1,(IF(AND($R128=0.2,$U128=0.4),6,(IF(AND($R128=0.2,$U128=0.6),11,(IF(AND($R128=0.2,$U128=0.8),16,(IF(AND($R128=0.2,$U128=1),21,(IF(AND($R128=0.4,$U128=0.2),2,(IF(AND($R128=0.4,$U128=0.4),7,(IF(AND($R128=0.4,$U128=0.6),12,(IF(AND($R128=0.4,$U128=0.8),17,(IF(AND($R128=0.4,$U128=1),22,(IF(AND($R128=0.6,$U128=0.2),3,(IF(AND($R128=0.6,$U128=0.4),8,(IF(AND($R128=0.6,$U128=0.6),13,(IF(AND($R128=0.6,$U128=0.8),18,(IF(AND($R128=0.6,$U128=1),23,(IF(AND($R128=0.8,$U128=0.2),4,(IF(AND($R128=0.8,$U128=0.4),9,(IF(AND($R128=0.8,$U128=0.6),14,(IF(AND($R128=0.8,$U128=0.8),19,(IF(AND($R128=0.8,$U128=1),24,(IF(AND($R128=1,$U128=0.2),5,(IF(AND($R128=1,$U128=0.4),10,(IF(AND($R128=1,$U128=0.6),15,(IF(AND($R128=1,$U128=0.8),20,(IF(AND($R128=1,$U128=1),25,"")))))))))))))))))))))))))))))))))))))))))))))))))))))</f>
        <v>R.INHERENTE
24</v>
      </c>
      <c r="W128" s="297"/>
      <c r="X128" s="318" t="s">
        <v>1492</v>
      </c>
      <c r="Y128" s="319" t="s">
        <v>1055</v>
      </c>
      <c r="Z128" s="1139" t="s">
        <v>1056</v>
      </c>
      <c r="AA128" s="1122">
        <v>25</v>
      </c>
      <c r="AB128" s="1123"/>
      <c r="AC128" s="1122"/>
      <c r="AD128" s="1123"/>
      <c r="AE128" s="1122"/>
      <c r="AF128" s="1123"/>
      <c r="AG128" s="1122"/>
      <c r="AH128" s="1123"/>
      <c r="AI128" s="1122">
        <v>15</v>
      </c>
      <c r="AJ128" s="1123"/>
      <c r="AK128" s="411">
        <f>AA128+AC128+AE128+AG128+AI128</f>
        <v>40</v>
      </c>
      <c r="AL128" s="412">
        <v>0.48</v>
      </c>
      <c r="AM128" s="1124">
        <f>U128</f>
        <v>1</v>
      </c>
      <c r="AN128" s="1103" t="s">
        <v>1023</v>
      </c>
      <c r="AO128" s="1104"/>
      <c r="AP128" s="1101" t="s">
        <v>1340</v>
      </c>
      <c r="AQ128" s="1102"/>
      <c r="AR128" s="1103" t="s">
        <v>1023</v>
      </c>
      <c r="AS128" s="1104"/>
      <c r="AT128" s="320" t="s">
        <v>1493</v>
      </c>
      <c r="AU128" s="321" t="s">
        <v>1066</v>
      </c>
      <c r="AV128" s="322" t="s">
        <v>1494</v>
      </c>
      <c r="AW128" s="323" t="s">
        <v>1488</v>
      </c>
      <c r="AX128" s="324" t="s">
        <v>1478</v>
      </c>
      <c r="AY128" s="402"/>
      <c r="AZ128" s="1105">
        <f>+MIN(AL128:AL132)</f>
        <v>0.20200000000000001</v>
      </c>
      <c r="BA128" s="1108" t="str">
        <f>+(IF($AY114=0.2,"MUY BAJA",(IF($AY114=0.4,"BAJA",(IF($AY114=0.6,"MEDIA",(IF($AY114=0.8,"ALTA",(IF($AY114=1,"MUY ALTA",""))))))))))</f>
        <v>BAJA</v>
      </c>
      <c r="BB128" s="1111">
        <f>+MIN(AM128:AM132)</f>
        <v>1</v>
      </c>
      <c r="BC128" s="1108" t="str">
        <f>+(IF($BF128=0.2,"MUY BAJA",(IF($BF128=0.4,"BAJA",(IF($BF128=0.6,"MEDIA",(IF($BF128=0.8,"ALTA",(IF($BF128=1,"MUY ALTA",""))))))))))</f>
        <v>MUY ALTA</v>
      </c>
      <c r="BD128" s="1088" t="str">
        <f>IF($AY114="","",(CONCATENATE("R.RESIDUAL
",(IF(AND($AY114=0.2,$BF128=0.2),1,(IF(AND($AY114=0.2,$BF128=0.4),6,(IF(AND($AY114=0.2,$BF128=0.6),11,(IF(AND($AY114=0.2,$BF128=0.8),16,(IF(AND($AY114=0.2,$BF128=1),21,(IF(AND($AY114=0.4,$BF128=0.2),2,(IF(AND($AY114=0.4,$BF128=0.4),7,(IF(AND($AY114=0.4,$BF128=0.6),12,(IF(AND($AY114=0.4,$BF128=0.8),17,(IF(AND($AY114=0.4,$BF128=1),22,(IF(AND($AY114=0.6,$BF128=0.2),3,(IF(AND($AY114=0.6,$BF128=0.4),8,(IF(AND($AY114=0.6,$BF128=0.6),13,(IF(AND($AY114=0.6,$BF128=0.8),18,(IF(AND($AY114=0.6,$BF128=1),23,(IF(AND($AY114=0.8,$BF128=0.2),4,(IF(AND($AY114=0.8,$BF128=0.4),9,(IF(AND($AY114=0.8,$BF128=0.6),14,(IF(AND($AY114=0.8,$BF128=0.8),19,(IF(AND($AY114=0.8,$BF128=1),24,(IF(AND($AY114=1,$BF128=0.2),5,(IF(AND($AY114=1,$BF128=0.4),10,(IF(AND($AY114=1,$BF128=0.6),15,(IF(AND($AY114=1,$BF128=0.8),20,(IF(AND($AY114=1,$BF128=1),25,"")))))))))))))))))))))))))))))))))))))))))))))))))))))</f>
        <v>R.RESIDUAL
22</v>
      </c>
      <c r="BE128" s="1091" t="s">
        <v>1063</v>
      </c>
      <c r="BF128" s="402">
        <f>+(IF(AND($BB128&gt;0,$BB128&lt;=0.2),0.2,(IF(AND($BB128&gt;0.2,$BB128&lt;=0.4),0.4,(IF(AND($BB128&gt;0.4,$BB128&lt;=0.6),0.6,(IF(AND($BB128&gt;0.6,$BB128&lt;=0.8),0.8,(IF($BB128&gt;0.8,1,""))))))))))</f>
        <v>1</v>
      </c>
      <c r="BG128" s="298">
        <f>+VLOOKUP($BD128,[3]Listas!$G$114:$H$138,2,FALSE)</f>
        <v>22</v>
      </c>
      <c r="BH128" s="325">
        <v>1</v>
      </c>
      <c r="BI128" s="326" t="str">
        <f>IF(ISERROR(IF(V128="R.INHERENTE
5","R. INHERENTE",(IF(BD128="R.RESIDUAL
5","R. RESIDUAL"," ")))),"",(IF(V128="R.INHERENTE
5","R. INHERENTE",(IF(BD128="R.RESIDUAL
5","R. RESIDUAL"," ")))))</f>
        <v xml:space="preserve"> </v>
      </c>
      <c r="BJ128" s="327" t="str">
        <f>IF(ISERROR(IF(V128="R.INHERENTE
10","R. INHERENTE",(IF(BD128="R.RESIDUAL
10","R. RESIDUAL"," ")))),"",(IF(V128="R.INHERENTE
10","R. INHERENTE",(IF(BD128="R.RESIDUAL
10","R. RESIDUAL"," ")))))</f>
        <v xml:space="preserve"> </v>
      </c>
      <c r="BK128" s="328" t="str">
        <f>IF(ISERROR(IF(V128="R.INHERENTE
15","R. INHERENTE",(IF(BD128="R.RESIDUAL
15","R. RESIDUAL"," ")))),"",(IF(V128="R.INHERENTE
15","R. INHERENTE",(IF(BD128="R.RESIDUAL
15","R. RESIDUAL"," ")))))</f>
        <v xml:space="preserve"> </v>
      </c>
      <c r="BL128" s="328" t="str">
        <f>IF(ISERROR(IF(V128="R.INHERENTE
20","R. INHERENTE",(IF(BD128="R.RESIDUAL
20","R. RESIDUAL"," ")))),"",(IF(V128="R.INHERENTE
20","R. INHERENTE",(IF(BD128="R.RESIDUAL
20","R. RESIDUAL"," ")))))</f>
        <v xml:space="preserve"> </v>
      </c>
      <c r="BM128" s="329" t="str">
        <f>IF(ISERROR(IF(V128="R.INHERENTE
25","R. INHERENTE",(IF(BD128="R.RESIDUAL
25","R. RESIDUAL"," ")))),"",(IF(V128="R.INHERENTE
25","R. INHERENTE",(IF(BD128="R.RESIDUAL
25","R. RESIDUAL"," ")))))</f>
        <v xml:space="preserve"> </v>
      </c>
      <c r="BN128" s="415"/>
      <c r="BO128" s="1186" t="s">
        <v>1495</v>
      </c>
      <c r="BP128" s="1177" t="s">
        <v>1496</v>
      </c>
      <c r="BQ128" s="1098">
        <v>45017</v>
      </c>
      <c r="BR128" s="1098">
        <v>45170</v>
      </c>
      <c r="BS128" s="1177" t="s">
        <v>167</v>
      </c>
      <c r="BT128" s="1079" t="s">
        <v>1275</v>
      </c>
      <c r="BU128" s="415"/>
      <c r="BV128" s="1189" t="s">
        <v>1497</v>
      </c>
      <c r="BW128" s="1177" t="s">
        <v>1482</v>
      </c>
      <c r="BX128" s="1178" t="s">
        <v>1498</v>
      </c>
      <c r="BY128" s="415"/>
      <c r="BZ128" s="1067" t="s">
        <v>1070</v>
      </c>
      <c r="CA128" s="1070" t="s">
        <v>1071</v>
      </c>
      <c r="CB128" s="1073" t="s">
        <v>1072</v>
      </c>
      <c r="CC128" s="1064"/>
      <c r="CD128" s="1064" t="s">
        <v>1022</v>
      </c>
      <c r="CE128" s="1064" t="s">
        <v>1022</v>
      </c>
      <c r="CF128" s="1064" t="s">
        <v>1022</v>
      </c>
      <c r="CG128" s="1064"/>
      <c r="CH128" s="1064" t="s">
        <v>1022</v>
      </c>
      <c r="CI128" s="1064" t="s">
        <v>1022</v>
      </c>
      <c r="CJ128" s="1064" t="s">
        <v>1022</v>
      </c>
      <c r="CK128" s="1064"/>
      <c r="CL128" s="1064" t="s">
        <v>1023</v>
      </c>
      <c r="CM128" s="1064" t="s">
        <v>1023</v>
      </c>
      <c r="CN128" s="1064" t="s">
        <v>1023</v>
      </c>
      <c r="CO128" s="1064"/>
      <c r="CP128" s="1064" t="s">
        <v>1022</v>
      </c>
      <c r="CQ128" s="1064" t="s">
        <v>1022</v>
      </c>
      <c r="CR128" s="1064" t="s">
        <v>1022</v>
      </c>
      <c r="CS128" s="1064"/>
      <c r="CT128" s="1041" t="s">
        <v>1073</v>
      </c>
      <c r="CU128" s="415"/>
      <c r="CV128" s="1067" t="s">
        <v>1070</v>
      </c>
      <c r="CW128" s="1070" t="s">
        <v>1071</v>
      </c>
      <c r="CX128" s="1073" t="s">
        <v>1072</v>
      </c>
      <c r="CY128" s="1055"/>
      <c r="CZ128" s="1058" t="s">
        <v>1023</v>
      </c>
      <c r="DA128" s="1059"/>
      <c r="DB128" s="1058"/>
      <c r="DC128" s="1059"/>
      <c r="DD128" s="1055" t="s">
        <v>1022</v>
      </c>
      <c r="DE128" s="1055" t="s">
        <v>1022</v>
      </c>
      <c r="DF128" s="1055" t="s">
        <v>1022</v>
      </c>
      <c r="DG128" s="1055"/>
      <c r="DH128" s="1055" t="s">
        <v>1022</v>
      </c>
      <c r="DI128" s="1055" t="s">
        <v>1022</v>
      </c>
      <c r="DJ128" s="1055" t="s">
        <v>1022</v>
      </c>
      <c r="DK128" s="1055"/>
      <c r="DL128" s="1055" t="s">
        <v>1023</v>
      </c>
      <c r="DM128" s="1055" t="s">
        <v>1023</v>
      </c>
      <c r="DN128" s="1055" t="s">
        <v>1023</v>
      </c>
      <c r="DO128" s="1055"/>
      <c r="DP128" s="1055" t="s">
        <v>1022</v>
      </c>
      <c r="DQ128" s="1055" t="s">
        <v>1022</v>
      </c>
      <c r="DR128" s="1055" t="s">
        <v>1022</v>
      </c>
      <c r="DS128" s="1055"/>
      <c r="DT128" s="1041" t="s">
        <v>1074</v>
      </c>
      <c r="DU128" s="415"/>
      <c r="DV128" s="1044"/>
      <c r="DW128" s="1047"/>
      <c r="DX128" s="1047"/>
      <c r="DY128" s="1050"/>
    </row>
    <row r="129" spans="2:129" s="391" customFormat="1" ht="48" customHeight="1" thickBot="1">
      <c r="B129" s="1183"/>
      <c r="C129" s="1166"/>
      <c r="D129" s="1169"/>
      <c r="E129" s="1172"/>
      <c r="F129" s="1169"/>
      <c r="G129" s="1175"/>
      <c r="H129" s="1145"/>
      <c r="I129" s="330" t="s">
        <v>1499</v>
      </c>
      <c r="J129" s="331" t="s">
        <v>1076</v>
      </c>
      <c r="K129" s="332" t="s">
        <v>1485</v>
      </c>
      <c r="L129" s="333" t="s">
        <v>1049</v>
      </c>
      <c r="M129" s="1148"/>
      <c r="N129" s="1151"/>
      <c r="O129" s="1154"/>
      <c r="P129" s="415"/>
      <c r="Q129" s="1157"/>
      <c r="R129" s="1160"/>
      <c r="S129" s="1128"/>
      <c r="T129" s="1131"/>
      <c r="U129" s="1134"/>
      <c r="V129" s="1137"/>
      <c r="W129" s="297"/>
      <c r="X129" s="318" t="s">
        <v>1500</v>
      </c>
      <c r="Y129" s="335" t="s">
        <v>1055</v>
      </c>
      <c r="Z129" s="1140"/>
      <c r="AA129" s="1053"/>
      <c r="AB129" s="1054"/>
      <c r="AC129" s="1053">
        <v>15</v>
      </c>
      <c r="AD129" s="1054"/>
      <c r="AE129" s="1053"/>
      <c r="AF129" s="1054"/>
      <c r="AG129" s="1053"/>
      <c r="AH129" s="1054"/>
      <c r="AI129" s="1053">
        <v>15</v>
      </c>
      <c r="AJ129" s="1054"/>
      <c r="AK129" s="413">
        <f>AA129+AC129+AE129+AG129+AI129</f>
        <v>30</v>
      </c>
      <c r="AL129" s="414">
        <v>0.33600000000000002</v>
      </c>
      <c r="AM129" s="1125"/>
      <c r="AN129" s="1116" t="s">
        <v>1022</v>
      </c>
      <c r="AO129" s="1117"/>
      <c r="AP129" s="1114" t="s">
        <v>1057</v>
      </c>
      <c r="AQ129" s="1115"/>
      <c r="AR129" s="1116" t="s">
        <v>1022</v>
      </c>
      <c r="AS129" s="1117"/>
      <c r="AT129" s="287" t="s">
        <v>1501</v>
      </c>
      <c r="AU129" s="336" t="s">
        <v>172</v>
      </c>
      <c r="AV129" s="337" t="s">
        <v>1502</v>
      </c>
      <c r="AW129" s="338" t="s">
        <v>1488</v>
      </c>
      <c r="AX129" s="339" t="s">
        <v>1478</v>
      </c>
      <c r="AY129" s="402"/>
      <c r="AZ129" s="1106"/>
      <c r="BA129" s="1109"/>
      <c r="BB129" s="1112"/>
      <c r="BC129" s="1109"/>
      <c r="BD129" s="1089"/>
      <c r="BE129" s="1092"/>
      <c r="BF129" s="415"/>
      <c r="BG129" s="340"/>
      <c r="BH129" s="325">
        <v>0.8</v>
      </c>
      <c r="BI129" s="341" t="str">
        <f>IF(ISERROR(IF(V128="R.INHERENTE
4","R. INHERENTE",(IF(BD128="R.RESIDUAL
4","R. RESIDUAL"," ")))),"",(IF(V128="R.INHERENTE
4","R. INHERENTE",(IF(BD128="R.RESIDUAL
4","R. RESIDUAL"," ")))))</f>
        <v xml:space="preserve"> </v>
      </c>
      <c r="BJ129" s="342" t="str">
        <f>IF(ISERROR(IF(V128="R.INHERENTE
9","R. INHERENTE",(IF(BD128="R.RESIDUAL
9","R. RESIDUAL"," ")))),"",(IF(V128="R.INHERENTE
9","R. INHERENTE",(IF(BD128="R.RESIDUAL
9","R. RESIDUAL"," ")))))</f>
        <v xml:space="preserve"> </v>
      </c>
      <c r="BK129" s="343" t="str">
        <f>IF(ISERROR(IF(V128="R.INHERENTE
14","R. INHERENTE",(IF(BD128="R.RESIDUAL
14","R. RESIDUAL"," ")))),"",(IF(V128="R.INHERENTE
14","R. INHERENTE",(IF(BD128="R.RESIDUAL
14","R. RESIDUAL"," ")))))</f>
        <v xml:space="preserve"> </v>
      </c>
      <c r="BL129" s="344" t="str">
        <f>IF(ISERROR(IF(V128="R.INHERENTE
19","R. INHERENTE",(IF(BD128="R.RESIDUAL
19","R. RESIDUAL"," ")))),"",(IF(V128="R.INHERENTE
19","R. INHERENTE",(IF(BD128="R.RESIDUAL
19","R. RESIDUAL"," ")))))</f>
        <v xml:space="preserve"> </v>
      </c>
      <c r="BM129" s="345" t="str">
        <f>IF(ISERROR(IF(V128="R.INHERENTE
24","R. INHERENTE",(IF(BD128="R.RESIDUAL
24","R. RESIDUAL"," ")))),"",(IF(V128="R.INHERENTE
24","R. INHERENTE",(IF(BD128="R.RESIDUAL
24","R. RESIDUAL"," ")))))</f>
        <v>R. INHERENTE</v>
      </c>
      <c r="BN129" s="415"/>
      <c r="BO129" s="1187"/>
      <c r="BP129" s="1099"/>
      <c r="BQ129" s="1099"/>
      <c r="BR129" s="1099"/>
      <c r="BS129" s="1099"/>
      <c r="BT129" s="1080"/>
      <c r="BU129" s="415"/>
      <c r="BV129" s="1190"/>
      <c r="BW129" s="1099"/>
      <c r="BX129" s="1179"/>
      <c r="BY129" s="415"/>
      <c r="BZ129" s="1068"/>
      <c r="CA129" s="1071"/>
      <c r="CB129" s="1074"/>
      <c r="CC129" s="1065"/>
      <c r="CD129" s="1065"/>
      <c r="CE129" s="1065"/>
      <c r="CF129" s="1065"/>
      <c r="CG129" s="1065"/>
      <c r="CH129" s="1065"/>
      <c r="CI129" s="1065"/>
      <c r="CJ129" s="1065"/>
      <c r="CK129" s="1065"/>
      <c r="CL129" s="1065"/>
      <c r="CM129" s="1065"/>
      <c r="CN129" s="1065"/>
      <c r="CO129" s="1065"/>
      <c r="CP129" s="1065"/>
      <c r="CQ129" s="1065"/>
      <c r="CR129" s="1065"/>
      <c r="CS129" s="1065"/>
      <c r="CT129" s="1042"/>
      <c r="CU129" s="415"/>
      <c r="CV129" s="1068"/>
      <c r="CW129" s="1071"/>
      <c r="CX129" s="1074"/>
      <c r="CY129" s="1056"/>
      <c r="CZ129" s="1060"/>
      <c r="DA129" s="1061"/>
      <c r="DB129" s="1060"/>
      <c r="DC129" s="1061"/>
      <c r="DD129" s="1056"/>
      <c r="DE129" s="1056"/>
      <c r="DF129" s="1056"/>
      <c r="DG129" s="1056"/>
      <c r="DH129" s="1056"/>
      <c r="DI129" s="1056"/>
      <c r="DJ129" s="1056"/>
      <c r="DK129" s="1056"/>
      <c r="DL129" s="1056"/>
      <c r="DM129" s="1056"/>
      <c r="DN129" s="1056"/>
      <c r="DO129" s="1056"/>
      <c r="DP129" s="1056"/>
      <c r="DQ129" s="1056"/>
      <c r="DR129" s="1056"/>
      <c r="DS129" s="1056"/>
      <c r="DT129" s="1042"/>
      <c r="DU129" s="415"/>
      <c r="DV129" s="1045"/>
      <c r="DW129" s="1048"/>
      <c r="DX129" s="1048"/>
      <c r="DY129" s="1051"/>
    </row>
    <row r="130" spans="2:129" s="391" customFormat="1" ht="48" customHeight="1">
      <c r="B130" s="1183"/>
      <c r="C130" s="1166"/>
      <c r="D130" s="1169"/>
      <c r="E130" s="1172"/>
      <c r="F130" s="1169"/>
      <c r="G130" s="1175"/>
      <c r="H130" s="1145"/>
      <c r="I130" s="330" t="s">
        <v>1503</v>
      </c>
      <c r="J130" s="331" t="s">
        <v>1082</v>
      </c>
      <c r="K130" s="332" t="s">
        <v>1489</v>
      </c>
      <c r="L130" s="333" t="s">
        <v>1049</v>
      </c>
      <c r="M130" s="1148"/>
      <c r="N130" s="1151"/>
      <c r="O130" s="1154"/>
      <c r="P130" s="415"/>
      <c r="Q130" s="1157"/>
      <c r="R130" s="1160"/>
      <c r="S130" s="1128"/>
      <c r="T130" s="1131"/>
      <c r="U130" s="1134"/>
      <c r="V130" s="1137"/>
      <c r="W130" s="297"/>
      <c r="X130" s="318" t="s">
        <v>1504</v>
      </c>
      <c r="Y130" s="335" t="s">
        <v>1055</v>
      </c>
      <c r="Z130" s="1140"/>
      <c r="AA130" s="1053">
        <v>25</v>
      </c>
      <c r="AB130" s="1054"/>
      <c r="AC130" s="1053"/>
      <c r="AD130" s="1054"/>
      <c r="AE130" s="1053"/>
      <c r="AF130" s="1054"/>
      <c r="AG130" s="1053"/>
      <c r="AH130" s="1054"/>
      <c r="AI130" s="1053">
        <v>15</v>
      </c>
      <c r="AJ130" s="1054"/>
      <c r="AK130" s="413">
        <f>AA130+AC130+AE130+AG130+AI130</f>
        <v>40</v>
      </c>
      <c r="AL130" s="414">
        <v>0.20200000000000001</v>
      </c>
      <c r="AM130" s="1125"/>
      <c r="AN130" s="1116" t="s">
        <v>1022</v>
      </c>
      <c r="AO130" s="1117"/>
      <c r="AP130" s="1114" t="s">
        <v>1057</v>
      </c>
      <c r="AQ130" s="1115"/>
      <c r="AR130" s="1116" t="s">
        <v>1022</v>
      </c>
      <c r="AS130" s="1117"/>
      <c r="AT130" s="287" t="s">
        <v>1505</v>
      </c>
      <c r="AU130" s="336" t="s">
        <v>1021</v>
      </c>
      <c r="AV130" s="337" t="s">
        <v>1506</v>
      </c>
      <c r="AW130" s="338" t="s">
        <v>1094</v>
      </c>
      <c r="AX130" s="339" t="s">
        <v>1478</v>
      </c>
      <c r="AY130" s="402"/>
      <c r="AZ130" s="1106"/>
      <c r="BA130" s="1109"/>
      <c r="BB130" s="1112"/>
      <c r="BC130" s="1109"/>
      <c r="BD130" s="1089"/>
      <c r="BE130" s="1092"/>
      <c r="BF130" s="415"/>
      <c r="BG130" s="340"/>
      <c r="BH130" s="325">
        <v>0.60000000000000009</v>
      </c>
      <c r="BI130" s="341" t="str">
        <f>IF(ISERROR(IF(V128="R.INHERENTE
3","R. INHERENTE",(IF(BD128="R.RESIDUAL
3","R. RESIDUAL"," ")))),"",(IF(V128="R.INHERENTE
3","R. INHERENTE",(IF(BD128="R.RESIDUAL
3","R. RESIDUAL"," ")))))</f>
        <v xml:space="preserve"> </v>
      </c>
      <c r="BJ130" s="342" t="str">
        <f>IF(ISERROR(IF(V128="R.INHERENTE
8","R. INHERENTE",(IF(BD128="R.RESIDUAL
8","R. RESIDUAL"," ")))),"",(IF(V128="R.INHERENTE
8","R. INHERENTE",(IF(BD128="R.RESIDUAL
8","R. RESIDUAL"," ")))))</f>
        <v xml:space="preserve"> </v>
      </c>
      <c r="BK130" s="343" t="str">
        <f>IF(ISERROR(IF(V128="R.INHERENTE
13","R. INHERENTE",(IF(BD128="R.RESIDUAL
13","R. RESIDUAL"," ")))),"",(IF(V128="R.INHERENTE
13","R. INHERENTE",(IF(BD128="R.RESIDUAL
13","R. RESIDUAL"," ")))))</f>
        <v xml:space="preserve"> </v>
      </c>
      <c r="BL130" s="344" t="str">
        <f>IF(ISERROR(IF(V128="R.INHERENTE
18","R. INHERENTE",(IF(BD128="R.RESIDUAL
18","R. RESIDUAL"," ")))),"",(IF(V128="R.INHERENTE
18","R. INHERENTE",(IF(BD128="R.RESIDUAL
18","R. RESIDUAL"," ")))))</f>
        <v xml:space="preserve"> </v>
      </c>
      <c r="BM130" s="345" t="str">
        <f>IF(ISERROR(IF(V128="R.INHERENTE
23","R. INHERENTE",(IF(BD128="R.RESIDUAL
23","R. RESIDUAL"," ")))),"",(IF(V128="R.INHERENTE
23","R. INHERENTE",(IF(BD128="R.RESIDUAL
23","R. RESIDUAL"," ")))))</f>
        <v xml:space="preserve"> </v>
      </c>
      <c r="BN130" s="415"/>
      <c r="BO130" s="1187"/>
      <c r="BP130" s="1099"/>
      <c r="BQ130" s="1099"/>
      <c r="BR130" s="1099"/>
      <c r="BS130" s="1099"/>
      <c r="BT130" s="1080"/>
      <c r="BU130" s="415"/>
      <c r="BV130" s="1190"/>
      <c r="BW130" s="1099"/>
      <c r="BX130" s="1179"/>
      <c r="BY130" s="415"/>
      <c r="BZ130" s="1068"/>
      <c r="CA130" s="1071"/>
      <c r="CB130" s="1074"/>
      <c r="CC130" s="1065"/>
      <c r="CD130" s="1065"/>
      <c r="CE130" s="1065"/>
      <c r="CF130" s="1065"/>
      <c r="CG130" s="1065"/>
      <c r="CH130" s="1065"/>
      <c r="CI130" s="1065"/>
      <c r="CJ130" s="1065"/>
      <c r="CK130" s="1065"/>
      <c r="CL130" s="1065"/>
      <c r="CM130" s="1065"/>
      <c r="CN130" s="1065"/>
      <c r="CO130" s="1065"/>
      <c r="CP130" s="1065"/>
      <c r="CQ130" s="1065"/>
      <c r="CR130" s="1065"/>
      <c r="CS130" s="1065"/>
      <c r="CT130" s="1042"/>
      <c r="CU130" s="415"/>
      <c r="CV130" s="1068"/>
      <c r="CW130" s="1071"/>
      <c r="CX130" s="1074"/>
      <c r="CY130" s="1056"/>
      <c r="CZ130" s="1060"/>
      <c r="DA130" s="1061"/>
      <c r="DB130" s="1060"/>
      <c r="DC130" s="1061"/>
      <c r="DD130" s="1056"/>
      <c r="DE130" s="1056"/>
      <c r="DF130" s="1056"/>
      <c r="DG130" s="1056"/>
      <c r="DH130" s="1056"/>
      <c r="DI130" s="1056"/>
      <c r="DJ130" s="1056"/>
      <c r="DK130" s="1056"/>
      <c r="DL130" s="1056"/>
      <c r="DM130" s="1056"/>
      <c r="DN130" s="1056"/>
      <c r="DO130" s="1056"/>
      <c r="DP130" s="1056"/>
      <c r="DQ130" s="1056"/>
      <c r="DR130" s="1056"/>
      <c r="DS130" s="1056"/>
      <c r="DT130" s="1042"/>
      <c r="DU130" s="415"/>
      <c r="DV130" s="1045"/>
      <c r="DW130" s="1048"/>
      <c r="DX130" s="1048"/>
      <c r="DY130" s="1051"/>
    </row>
    <row r="131" spans="2:129" s="391" customFormat="1" ht="48" customHeight="1">
      <c r="B131" s="1183"/>
      <c r="C131" s="1166"/>
      <c r="D131" s="1169"/>
      <c r="E131" s="1172"/>
      <c r="F131" s="1169"/>
      <c r="G131" s="1175"/>
      <c r="H131" s="1145"/>
      <c r="I131" s="386"/>
      <c r="J131" s="331" t="s">
        <v>1088</v>
      </c>
      <c r="K131" s="371"/>
      <c r="L131" s="333"/>
      <c r="M131" s="1148"/>
      <c r="N131" s="1151"/>
      <c r="O131" s="1154"/>
      <c r="P131" s="415"/>
      <c r="Q131" s="1157"/>
      <c r="R131" s="1160"/>
      <c r="S131" s="1128"/>
      <c r="T131" s="1131"/>
      <c r="U131" s="1134"/>
      <c r="V131" s="1137"/>
      <c r="W131" s="297"/>
      <c r="X131" s="347"/>
      <c r="Y131" s="335"/>
      <c r="Z131" s="1140"/>
      <c r="AA131" s="1053"/>
      <c r="AB131" s="1054"/>
      <c r="AC131" s="1053"/>
      <c r="AD131" s="1054"/>
      <c r="AE131" s="1053"/>
      <c r="AF131" s="1054"/>
      <c r="AG131" s="1053"/>
      <c r="AH131" s="1054"/>
      <c r="AI131" s="1053"/>
      <c r="AJ131" s="1054"/>
      <c r="AK131" s="413">
        <f>AA131+AC131+AE131+AG131+AI131</f>
        <v>0</v>
      </c>
      <c r="AL131" s="414"/>
      <c r="AM131" s="1125"/>
      <c r="AN131" s="1116"/>
      <c r="AO131" s="1117"/>
      <c r="AP131" s="1114"/>
      <c r="AQ131" s="1115"/>
      <c r="AR131" s="1116"/>
      <c r="AS131" s="1117"/>
      <c r="AT131" s="348"/>
      <c r="AU131" s="349"/>
      <c r="AV131" s="350"/>
      <c r="AW131" s="351"/>
      <c r="AX131" s="352"/>
      <c r="AY131" s="402"/>
      <c r="AZ131" s="1106"/>
      <c r="BA131" s="1109"/>
      <c r="BB131" s="1112"/>
      <c r="BC131" s="1109"/>
      <c r="BD131" s="1089"/>
      <c r="BE131" s="1092"/>
      <c r="BF131" s="415"/>
      <c r="BG131" s="340"/>
      <c r="BH131" s="325">
        <v>0.4</v>
      </c>
      <c r="BI131" s="341" t="str">
        <f>IF(ISERROR(IF(V128="R.INHERENTE
2","R. INHERENTE",(IF(BD128="R.RESIDUAL
2","R. RESIDUAL"," ")))),"",(IF(V128="R.INHERENTE
2","R. INHERENTE",(IF(BD128="R.RESIDUAL
2","R. RESIDUAL"," ")))))</f>
        <v xml:space="preserve"> </v>
      </c>
      <c r="BJ131" s="342" t="str">
        <f>IF(ISERROR(IF(V128="R.INHERENTE
7","R. INHERENTE",(IF(BD128="R.RESIDUAL
7","R. RESIDUAL"," ")))),"",(IF(V128="R.INHERENTE
7","R. INHERENTE",(IF(BD128="R.RESIDUAL
7","R. RESIDUAL"," ")))))</f>
        <v xml:space="preserve"> </v>
      </c>
      <c r="BK131" s="353" t="str">
        <f>IF(ISERROR(IF(V128="R.INHERENTE
12","R. INHERENTE",(IF(BD128="R.RESIDUAL
12","R. RESIDUAL"," ")))),"",(IF(V128="R.INHERENTE
12","R. INHERENTE",(IF(BD128="R.RESIDUAL
12","R. RESIDUAL"," ")))))</f>
        <v xml:space="preserve"> </v>
      </c>
      <c r="BL131" s="343" t="str">
        <f>IF(ISERROR(IF(V128="R.INHERENTE
17","R. INHERENTE",(IF(BD128="R.RESIDUAL
17","R. RESIDUAL"," ")))),"",(IF(V128="R.INHERENTE
17","R. INHERENTE",(IF(BD128="R.RESIDUAL
17","R. RESIDUAL"," ")))))</f>
        <v xml:space="preserve"> </v>
      </c>
      <c r="BM131" s="345" t="str">
        <f>IF(ISERROR(IF(V128="R.INHERENTE
22","R. INHERENTE",(IF(BD128="R.RESIDUAL
22","R. RESIDUAL"," ")))),"",(IF(V128="R.INHERENTE
22","R. INHERENTE",(IF(BD128="R.RESIDUAL
22","R. RESIDUAL"," ")))))</f>
        <v>R. RESIDUAL</v>
      </c>
      <c r="BN131" s="415"/>
      <c r="BO131" s="1187"/>
      <c r="BP131" s="1099"/>
      <c r="BQ131" s="1099"/>
      <c r="BR131" s="1099"/>
      <c r="BS131" s="1099"/>
      <c r="BT131" s="1080"/>
      <c r="BU131" s="415"/>
      <c r="BV131" s="1190"/>
      <c r="BW131" s="1099"/>
      <c r="BX131" s="1179"/>
      <c r="BY131" s="415"/>
      <c r="BZ131" s="1068"/>
      <c r="CA131" s="1071"/>
      <c r="CB131" s="1074"/>
      <c r="CC131" s="1065"/>
      <c r="CD131" s="1065"/>
      <c r="CE131" s="1065"/>
      <c r="CF131" s="1065"/>
      <c r="CG131" s="1065"/>
      <c r="CH131" s="1065"/>
      <c r="CI131" s="1065"/>
      <c r="CJ131" s="1065"/>
      <c r="CK131" s="1065"/>
      <c r="CL131" s="1065"/>
      <c r="CM131" s="1065"/>
      <c r="CN131" s="1065"/>
      <c r="CO131" s="1065"/>
      <c r="CP131" s="1065"/>
      <c r="CQ131" s="1065"/>
      <c r="CR131" s="1065"/>
      <c r="CS131" s="1065"/>
      <c r="CT131" s="1042"/>
      <c r="CU131" s="415"/>
      <c r="CV131" s="1068"/>
      <c r="CW131" s="1071"/>
      <c r="CX131" s="1074"/>
      <c r="CY131" s="1056"/>
      <c r="CZ131" s="1060"/>
      <c r="DA131" s="1061"/>
      <c r="DB131" s="1060"/>
      <c r="DC131" s="1061"/>
      <c r="DD131" s="1056"/>
      <c r="DE131" s="1056"/>
      <c r="DF131" s="1056"/>
      <c r="DG131" s="1056"/>
      <c r="DH131" s="1056"/>
      <c r="DI131" s="1056"/>
      <c r="DJ131" s="1056"/>
      <c r="DK131" s="1056"/>
      <c r="DL131" s="1056"/>
      <c r="DM131" s="1056"/>
      <c r="DN131" s="1056"/>
      <c r="DO131" s="1056"/>
      <c r="DP131" s="1056"/>
      <c r="DQ131" s="1056"/>
      <c r="DR131" s="1056"/>
      <c r="DS131" s="1056"/>
      <c r="DT131" s="1042"/>
      <c r="DU131" s="415"/>
      <c r="DV131" s="1045"/>
      <c r="DW131" s="1048"/>
      <c r="DX131" s="1048"/>
      <c r="DY131" s="1051"/>
    </row>
    <row r="132" spans="2:129" s="391" customFormat="1" ht="48" customHeight="1" thickBot="1">
      <c r="B132" s="1184"/>
      <c r="C132" s="1167"/>
      <c r="D132" s="1170"/>
      <c r="E132" s="1173"/>
      <c r="F132" s="1170"/>
      <c r="G132" s="1176"/>
      <c r="H132" s="1146"/>
      <c r="I132" s="390"/>
      <c r="J132" s="355" t="s">
        <v>1089</v>
      </c>
      <c r="K132" s="372"/>
      <c r="L132" s="357"/>
      <c r="M132" s="1149"/>
      <c r="N132" s="1152"/>
      <c r="O132" s="1155"/>
      <c r="P132" s="415"/>
      <c r="Q132" s="1158"/>
      <c r="R132" s="1161"/>
      <c r="S132" s="1129"/>
      <c r="T132" s="1132"/>
      <c r="U132" s="1135"/>
      <c r="V132" s="1138"/>
      <c r="W132" s="297"/>
      <c r="X132" s="358"/>
      <c r="Y132" s="359"/>
      <c r="Z132" s="1141"/>
      <c r="AA132" s="1142"/>
      <c r="AB132" s="1143"/>
      <c r="AC132" s="1142"/>
      <c r="AD132" s="1143"/>
      <c r="AE132" s="1142"/>
      <c r="AF132" s="1143"/>
      <c r="AG132" s="1142"/>
      <c r="AH132" s="1143"/>
      <c r="AI132" s="1142"/>
      <c r="AJ132" s="1143"/>
      <c r="AK132" s="416">
        <f>AA132+AC132+AE132+AG132+AI132</f>
        <v>0</v>
      </c>
      <c r="AL132" s="417"/>
      <c r="AM132" s="1126"/>
      <c r="AN132" s="1118"/>
      <c r="AO132" s="1119"/>
      <c r="AP132" s="1120"/>
      <c r="AQ132" s="1121"/>
      <c r="AR132" s="1118"/>
      <c r="AS132" s="1119"/>
      <c r="AT132" s="360"/>
      <c r="AU132" s="361"/>
      <c r="AV132" s="362"/>
      <c r="AW132" s="363"/>
      <c r="AX132" s="364"/>
      <c r="AY132" s="402">
        <f>+(IF(AND($AZ140&gt;0,$AZ140&lt;=0.2),0.2,(IF(AND($AZ140&gt;0.2,$AZ140&lt;=0.4),0.4,(IF(AND($AZ140&gt;0.4,$AZ140&lt;=0.6),0.6,(IF(AND($AZ140&gt;0.6,$AZ140&lt;=0.8),0.8,(IF($AZ140&gt;0.8,1,""))))))))))</f>
        <v>0.4</v>
      </c>
      <c r="AZ132" s="1107"/>
      <c r="BA132" s="1110"/>
      <c r="BB132" s="1113"/>
      <c r="BC132" s="1110"/>
      <c r="BD132" s="1090"/>
      <c r="BE132" s="1093"/>
      <c r="BF132" s="415"/>
      <c r="BG132" s="340"/>
      <c r="BH132" s="365">
        <v>0.2</v>
      </c>
      <c r="BI132" s="366" t="str">
        <f>IF(ISERROR(IF(V128="R.INHERENTE
1","R. INHERENTE",(IF(BD128="R.RESIDUAL
1","R. RESIDUAL"," ")))),"",(IF(V128="R.INHERENTE
1","R. INHERENTE",(IF(BD128="R.RESIDUAL
1","R. RESIDUAL"," ")))))</f>
        <v xml:space="preserve"> </v>
      </c>
      <c r="BJ132" s="367" t="str">
        <f>IF(ISERROR(IF(V128="R.INHERENTE
6","R. INHERENTE",(IF(BD128="R.RESIDUAL
6","R. RESIDUAL"," ")))),"",(IF(V128="R.INHERENTE
6","R. INHERENTE",(IF(BD128="R.RESIDUAL
6","R. RESIDUAL"," ")))))</f>
        <v xml:space="preserve"> </v>
      </c>
      <c r="BK132" s="368" t="str">
        <f>IF(ISERROR(IF(V128="R.INHERENTE
11","R. INHERENTE",(IF(BD128="R.RESIDUAL
11","R. RESIDUAL"," ")))),"",(IF(V128="R.INHERENTE
11","R. INHERENTE",(IF(BD128="R.RESIDUAL
11","R. RESIDUAL"," ")))))</f>
        <v xml:space="preserve"> </v>
      </c>
      <c r="BL132" s="369" t="str">
        <f>IF(ISERROR(IF(V128="R.INHERENTE
16","R. INHERENTE",(IF(BD128="R.RESIDUAL
16","R. RESIDUAL"," ")))),"",(IF(V128="R.INHERENTE
16","R. INHERENTE",(IF(BD128="R.RESIDUAL
16","R. RESIDUAL"," ")))))</f>
        <v xml:space="preserve"> </v>
      </c>
      <c r="BM132" s="370" t="str">
        <f>IF(ISERROR(IF(V128="R.INHERENTE
21","R. INHERENTE",(IF(BD128="R.RESIDUAL
21","R. RESIDUAL"," ")))),"",(IF(V128="R.INHERENTE
21","R. INHERENTE",(IF(BD128="R.RESIDUAL
21","R. RESIDUAL"," ")))))</f>
        <v xml:space="preserve"> </v>
      </c>
      <c r="BN132" s="415"/>
      <c r="BO132" s="1188"/>
      <c r="BP132" s="1100"/>
      <c r="BQ132" s="1100"/>
      <c r="BR132" s="1100"/>
      <c r="BS132" s="1100"/>
      <c r="BT132" s="1081"/>
      <c r="BU132" s="415"/>
      <c r="BV132" s="1191"/>
      <c r="BW132" s="1100"/>
      <c r="BX132" s="1180"/>
      <c r="BY132" s="415"/>
      <c r="BZ132" s="1069"/>
      <c r="CA132" s="1072"/>
      <c r="CB132" s="1075"/>
      <c r="CC132" s="1066"/>
      <c r="CD132" s="1066"/>
      <c r="CE132" s="1066"/>
      <c r="CF132" s="1066"/>
      <c r="CG132" s="1066"/>
      <c r="CH132" s="1066"/>
      <c r="CI132" s="1066"/>
      <c r="CJ132" s="1066"/>
      <c r="CK132" s="1066"/>
      <c r="CL132" s="1066"/>
      <c r="CM132" s="1066"/>
      <c r="CN132" s="1066"/>
      <c r="CO132" s="1066"/>
      <c r="CP132" s="1066"/>
      <c r="CQ132" s="1066"/>
      <c r="CR132" s="1066"/>
      <c r="CS132" s="1066"/>
      <c r="CT132" s="1043"/>
      <c r="CU132" s="415"/>
      <c r="CV132" s="1069"/>
      <c r="CW132" s="1072"/>
      <c r="CX132" s="1075"/>
      <c r="CY132" s="1057"/>
      <c r="CZ132" s="1062"/>
      <c r="DA132" s="1063"/>
      <c r="DB132" s="1062"/>
      <c r="DC132" s="1063"/>
      <c r="DD132" s="1057"/>
      <c r="DE132" s="1057"/>
      <c r="DF132" s="1057"/>
      <c r="DG132" s="1057"/>
      <c r="DH132" s="1057"/>
      <c r="DI132" s="1057"/>
      <c r="DJ132" s="1057"/>
      <c r="DK132" s="1057"/>
      <c r="DL132" s="1057"/>
      <c r="DM132" s="1057"/>
      <c r="DN132" s="1057"/>
      <c r="DO132" s="1057"/>
      <c r="DP132" s="1057"/>
      <c r="DQ132" s="1057"/>
      <c r="DR132" s="1057"/>
      <c r="DS132" s="1057"/>
      <c r="DT132" s="1043"/>
      <c r="DU132" s="415"/>
      <c r="DV132" s="1046"/>
      <c r="DW132" s="1049"/>
      <c r="DX132" s="1049"/>
      <c r="DY132" s="1052"/>
    </row>
    <row r="133" spans="2:129" ht="12.75" customHeight="1" thickBot="1">
      <c r="W133" s="297"/>
      <c r="AY133" s="402"/>
      <c r="BI133" s="419">
        <v>0.2</v>
      </c>
      <c r="BJ133" s="420">
        <v>0.4</v>
      </c>
      <c r="BK133" s="420">
        <v>0.60000000000000009</v>
      </c>
      <c r="BL133" s="420">
        <v>0.8</v>
      </c>
      <c r="BM133" s="420">
        <v>1</v>
      </c>
    </row>
    <row r="134" spans="2:129" s="391" customFormat="1" ht="48" customHeight="1" thickBot="1">
      <c r="B134" s="1182" t="s">
        <v>1420</v>
      </c>
      <c r="C134" s="1165">
        <v>20</v>
      </c>
      <c r="D134" s="1168" t="s">
        <v>1507</v>
      </c>
      <c r="E134" s="1171" t="s">
        <v>1508</v>
      </c>
      <c r="F134" s="1168" t="s">
        <v>1043</v>
      </c>
      <c r="G134" s="1174" t="s">
        <v>1146</v>
      </c>
      <c r="H134" s="1144" t="s">
        <v>1450</v>
      </c>
      <c r="I134" s="314" t="s">
        <v>1509</v>
      </c>
      <c r="J134" s="315" t="s">
        <v>1047</v>
      </c>
      <c r="K134" s="316" t="s">
        <v>1510</v>
      </c>
      <c r="L134" s="317" t="s">
        <v>1084</v>
      </c>
      <c r="M134" s="1147" t="str">
        <f>IF(G134="","",(CONCATENATE("Posibilidad de afectación ",G134," ",H134," ",I134," ",I135," ",I136," ",I137," ",I138)))</f>
        <v xml:space="preserve">Posibilidad de afectación reputacional y económica por investigaciones y/o sanciones en la contratación de un bien o servicio a beneficio propio o de terceros, debido a modificaciones intencionales en las condiciones generales desde la etapa precontractual.    </v>
      </c>
      <c r="N134" s="1150" t="s">
        <v>1094</v>
      </c>
      <c r="O134" s="1153" t="s">
        <v>1095</v>
      </c>
      <c r="P134" s="415"/>
      <c r="Q134" s="1156" t="s">
        <v>1178</v>
      </c>
      <c r="R134" s="1159">
        <f>IF(ISERROR(VLOOKUP($Q134,[3]Listas!$F$21:$G$25,2,FALSE)),"",(VLOOKUP($Q134,[3]Listas!$F$21:$G$25,2,FALSE)))</f>
        <v>0.6</v>
      </c>
      <c r="S134" s="1127" t="str">
        <f>IF(ISERROR(VLOOKUP($R134,[3]Listas!$F$4:$G$8,2,FALSE)),"",(VLOOKUP($R134,[3]Listas!$F$4:$G$8,2,FALSE)))</f>
        <v>MEDIA
El evento podrá ocurrir en algún momento.</v>
      </c>
      <c r="T134" s="1130" t="s">
        <v>1426</v>
      </c>
      <c r="U134" s="1133">
        <f>IF(ISERROR(VLOOKUP($T134,[3]Listas!$F$30:$G$37,2,FALSE)),"",(VLOOKUP($T134,[3]Listas!$F$30:$G$37,2,FALSE)))</f>
        <v>0.8</v>
      </c>
      <c r="V134" s="1136" t="str">
        <f>IF(R134="","",(CONCATENATE("R.INHERENTE
",(IF(AND($R134=0.2,$U134=0.2),1,(IF(AND($R134=0.2,$U134=0.4),6,(IF(AND($R134=0.2,$U134=0.6),11,(IF(AND($R134=0.2,$U134=0.8),16,(IF(AND($R134=0.2,$U134=1),21,(IF(AND($R134=0.4,$U134=0.2),2,(IF(AND($R134=0.4,$U134=0.4),7,(IF(AND($R134=0.4,$U134=0.6),12,(IF(AND($R134=0.4,$U134=0.8),17,(IF(AND($R134=0.4,$U134=1),22,(IF(AND($R134=0.6,$U134=0.2),3,(IF(AND($R134=0.6,$U134=0.4),8,(IF(AND($R134=0.6,$U134=0.6),13,(IF(AND($R134=0.6,$U134=0.8),18,(IF(AND($R134=0.6,$U134=1),23,(IF(AND($R134=0.8,$U134=0.2),4,(IF(AND($R134=0.8,$U134=0.4),9,(IF(AND($R134=0.8,$U134=0.6),14,(IF(AND($R134=0.8,$U134=0.8),19,(IF(AND($R134=0.8,$U134=1),24,(IF(AND($R134=1,$U134=0.2),5,(IF(AND($R134=1,$U134=0.4),10,(IF(AND($R134=1,$U134=0.6),15,(IF(AND($R134=1,$U134=0.8),20,(IF(AND($R134=1,$U134=1),25,"")))))))))))))))))))))))))))))))))))))))))))))))))))))</f>
        <v>R.INHERENTE
18</v>
      </c>
      <c r="W134" s="297"/>
      <c r="X134" s="318" t="s">
        <v>1511</v>
      </c>
      <c r="Y134" s="319" t="s">
        <v>1055</v>
      </c>
      <c r="Z134" s="1139" t="s">
        <v>1056</v>
      </c>
      <c r="AA134" s="1122"/>
      <c r="AB134" s="1123"/>
      <c r="AC134" s="1122">
        <v>15</v>
      </c>
      <c r="AD134" s="1123"/>
      <c r="AE134" s="1122"/>
      <c r="AF134" s="1123"/>
      <c r="AG134" s="1122"/>
      <c r="AH134" s="1123"/>
      <c r="AI134" s="1122">
        <v>15</v>
      </c>
      <c r="AJ134" s="1123"/>
      <c r="AK134" s="411">
        <f>AA134+AC134+AE134+AG134+AI134</f>
        <v>30</v>
      </c>
      <c r="AL134" s="412">
        <v>0.42</v>
      </c>
      <c r="AM134" s="1124">
        <f>U134</f>
        <v>0.8</v>
      </c>
      <c r="AN134" s="1103" t="s">
        <v>1022</v>
      </c>
      <c r="AO134" s="1104"/>
      <c r="AP134" s="1101" t="s">
        <v>1057</v>
      </c>
      <c r="AQ134" s="1102"/>
      <c r="AR134" s="1103" t="s">
        <v>1022</v>
      </c>
      <c r="AS134" s="1104"/>
      <c r="AT134" s="320" t="s">
        <v>1512</v>
      </c>
      <c r="AU134" s="321" t="s">
        <v>1429</v>
      </c>
      <c r="AV134" s="322" t="s">
        <v>1513</v>
      </c>
      <c r="AW134" s="323" t="s">
        <v>1514</v>
      </c>
      <c r="AX134" s="324" t="s">
        <v>1515</v>
      </c>
      <c r="AY134" s="402"/>
      <c r="AZ134" s="1105">
        <f>+MIN(AL134:AL138)</f>
        <v>0.14399999999999999</v>
      </c>
      <c r="BA134" s="1108" t="str">
        <f>+(IF($AY126=0.2,"MUY BAJA",(IF($AY126=0.4,"BAJA",(IF($AY126=0.6,"MEDIA",(IF($AY126=0.8,"ALTA",(IF($AY126=1,"MUY ALTA",""))))))))))</f>
        <v>MUY BAJA</v>
      </c>
      <c r="BB134" s="1111">
        <f>+MIN(AM134:AM138)</f>
        <v>0.8</v>
      </c>
      <c r="BC134" s="1108" t="str">
        <f>+(IF($BF134=0.2,"MUY BAJA",(IF($BF134=0.4,"BAJA",(IF($BF134=0.6,"MEDIA",(IF($BF134=0.8,"ALTA",(IF($BF134=1,"MUY ALTA",""))))))))))</f>
        <v>ALTA</v>
      </c>
      <c r="BD134" s="1088" t="str">
        <f>IF($AY126="","",(CONCATENATE("R.RESIDUAL
",(IF(AND($AY126=0.2,$BF134=0.2),1,(IF(AND($AY126=0.2,$BF134=0.4),6,(IF(AND($AY126=0.2,$BF134=0.6),11,(IF(AND($AY126=0.2,$BF134=0.8),16,(IF(AND($AY126=0.2,$BF134=1),21,(IF(AND($AY126=0.4,$BF134=0.2),2,(IF(AND($AY126=0.4,$BF134=0.4),7,(IF(AND($AY126=0.4,$BF134=0.6),12,(IF(AND($AY126=0.4,$BF134=0.8),17,(IF(AND($AY126=0.4,$BF134=1),22,(IF(AND($AY126=0.6,$BF134=0.2),3,(IF(AND($AY126=0.6,$BF134=0.4),8,(IF(AND($AY126=0.6,$BF134=0.6),13,(IF(AND($AY126=0.6,$BF134=0.8),18,(IF(AND($AY126=0.6,$BF134=1),23,(IF(AND($AY126=0.8,$BF134=0.2),4,(IF(AND($AY126=0.8,$BF134=0.4),9,(IF(AND($AY126=0.8,$BF134=0.6),14,(IF(AND($AY126=0.8,$BF134=0.8),19,(IF(AND($AY126=0.8,$BF134=1),24,(IF(AND($AY126=1,$BF134=0.2),5,(IF(AND($AY126=1,$BF134=0.4),10,(IF(AND($AY126=1,$BF134=0.6),15,(IF(AND($AY126=1,$BF134=0.8),20,(IF(AND($AY126=1,$BF134=1),25,"")))))))))))))))))))))))))))))))))))))))))))))))))))))</f>
        <v>R.RESIDUAL
16</v>
      </c>
      <c r="BE134" s="1091" t="s">
        <v>1063</v>
      </c>
      <c r="BF134" s="402">
        <f>+(IF(AND($BB134&gt;0,$BB134&lt;=0.2),0.2,(IF(AND($BB134&gt;0.2,$BB134&lt;=0.4),0.4,(IF(AND($BB134&gt;0.4,$BB134&lt;=0.6),0.6,(IF(AND($BB134&gt;0.6,$BB134&lt;=0.8),0.8,(IF($BB134&gt;0.8,1,""))))))))))</f>
        <v>0.8</v>
      </c>
      <c r="BG134" s="298">
        <f>+VLOOKUP($BD134,[3]Listas!$G$114:$H$138,2,FALSE)</f>
        <v>16</v>
      </c>
      <c r="BH134" s="325">
        <v>1</v>
      </c>
      <c r="BI134" s="326" t="str">
        <f>IF(ISERROR(IF(V134="R.INHERENTE
5","R. INHERENTE",(IF(BD134="R.RESIDUAL
5","R. RESIDUAL"," ")))),"",(IF(V134="R.INHERENTE
5","R. INHERENTE",(IF(BD134="R.RESIDUAL
5","R. RESIDUAL"," ")))))</f>
        <v xml:space="preserve"> </v>
      </c>
      <c r="BJ134" s="327" t="str">
        <f>IF(ISERROR(IF(V134="R.INHERENTE
10","R. INHERENTE",(IF(BD134="R.RESIDUAL
10","R. RESIDUAL"," ")))),"",(IF(V134="R.INHERENTE
10","R. INHERENTE",(IF(BD134="R.RESIDUAL
10","R. RESIDUAL"," ")))))</f>
        <v xml:space="preserve"> </v>
      </c>
      <c r="BK134" s="328" t="str">
        <f>IF(ISERROR(IF(V134="R.INHERENTE
15","R. INHERENTE",(IF(BD134="R.RESIDUAL
15","R. RESIDUAL"," ")))),"",(IF(V134="R.INHERENTE
15","R. INHERENTE",(IF(BD134="R.RESIDUAL
15","R. RESIDUAL"," ")))))</f>
        <v xml:space="preserve"> </v>
      </c>
      <c r="BL134" s="328" t="str">
        <f>IF(ISERROR(IF(V134="R.INHERENTE
20","R. INHERENTE",(IF(BD134="R.RESIDUAL
20","R. RESIDUAL"," ")))),"",(IF(V134="R.INHERENTE
20","R. INHERENTE",(IF(BD134="R.RESIDUAL
20","R. RESIDUAL"," ")))))</f>
        <v xml:space="preserve"> </v>
      </c>
      <c r="BM134" s="329" t="str">
        <f>IF(ISERROR(IF(V134="R.INHERENTE
25","R. INHERENTE",(IF(BD134="R.RESIDUAL
25","R. RESIDUAL"," ")))),"",(IF(V134="R.INHERENTE
25","R. INHERENTE",(IF(BD134="R.RESIDUAL
25","R. RESIDUAL"," ")))))</f>
        <v xml:space="preserve"> </v>
      </c>
      <c r="BN134" s="415"/>
      <c r="BO134" s="1186" t="s">
        <v>1516</v>
      </c>
      <c r="BP134" s="1177" t="s">
        <v>1517</v>
      </c>
      <c r="BQ134" s="1098">
        <v>45017</v>
      </c>
      <c r="BR134" s="1098">
        <v>45170</v>
      </c>
      <c r="BS134" s="1177" t="s">
        <v>167</v>
      </c>
      <c r="BT134" s="1079" t="s">
        <v>1275</v>
      </c>
      <c r="BU134" s="415"/>
      <c r="BV134" s="1189" t="s">
        <v>1518</v>
      </c>
      <c r="BW134" s="1177" t="s">
        <v>1519</v>
      </c>
      <c r="BX134" s="1178" t="s">
        <v>1520</v>
      </c>
      <c r="BY134" s="415"/>
      <c r="BZ134" s="1067" t="s">
        <v>1070</v>
      </c>
      <c r="CA134" s="1070" t="s">
        <v>1071</v>
      </c>
      <c r="CB134" s="1073" t="s">
        <v>1072</v>
      </c>
      <c r="CC134" s="1064"/>
      <c r="CD134" s="1064" t="s">
        <v>1022</v>
      </c>
      <c r="CE134" s="1064" t="s">
        <v>1022</v>
      </c>
      <c r="CF134" s="1064" t="s">
        <v>1022</v>
      </c>
      <c r="CG134" s="1064"/>
      <c r="CH134" s="1064" t="s">
        <v>1022</v>
      </c>
      <c r="CI134" s="1064" t="s">
        <v>1022</v>
      </c>
      <c r="CJ134" s="1064" t="s">
        <v>1022</v>
      </c>
      <c r="CK134" s="1064"/>
      <c r="CL134" s="1064" t="s">
        <v>1023</v>
      </c>
      <c r="CM134" s="1064" t="s">
        <v>1023</v>
      </c>
      <c r="CN134" s="1064" t="s">
        <v>1023</v>
      </c>
      <c r="CO134" s="1064"/>
      <c r="CP134" s="1064" t="s">
        <v>1022</v>
      </c>
      <c r="CQ134" s="1064" t="s">
        <v>1022</v>
      </c>
      <c r="CR134" s="1064" t="s">
        <v>1022</v>
      </c>
      <c r="CS134" s="1064"/>
      <c r="CT134" s="1041" t="s">
        <v>1073</v>
      </c>
      <c r="CU134" s="415"/>
      <c r="CV134" s="1067" t="s">
        <v>1070</v>
      </c>
      <c r="CW134" s="1070" t="s">
        <v>1071</v>
      </c>
      <c r="CX134" s="1073" t="s">
        <v>1072</v>
      </c>
      <c r="CY134" s="1055"/>
      <c r="CZ134" s="1058" t="s">
        <v>1023</v>
      </c>
      <c r="DA134" s="1059"/>
      <c r="DB134" s="1058"/>
      <c r="DC134" s="1059"/>
      <c r="DD134" s="1055" t="s">
        <v>1022</v>
      </c>
      <c r="DE134" s="1055" t="s">
        <v>1022</v>
      </c>
      <c r="DF134" s="1055" t="s">
        <v>1022</v>
      </c>
      <c r="DG134" s="1055"/>
      <c r="DH134" s="1055" t="s">
        <v>1022</v>
      </c>
      <c r="DI134" s="1055" t="s">
        <v>1022</v>
      </c>
      <c r="DJ134" s="1055" t="s">
        <v>1022</v>
      </c>
      <c r="DK134" s="1055"/>
      <c r="DL134" s="1055" t="s">
        <v>1023</v>
      </c>
      <c r="DM134" s="1055" t="s">
        <v>1023</v>
      </c>
      <c r="DN134" s="1055" t="s">
        <v>1023</v>
      </c>
      <c r="DO134" s="1055"/>
      <c r="DP134" s="1055" t="s">
        <v>1022</v>
      </c>
      <c r="DQ134" s="1055" t="s">
        <v>1022</v>
      </c>
      <c r="DR134" s="1055" t="s">
        <v>1022</v>
      </c>
      <c r="DS134" s="1055"/>
      <c r="DT134" s="1041" t="s">
        <v>1074</v>
      </c>
      <c r="DU134" s="415"/>
      <c r="DV134" s="1044"/>
      <c r="DW134" s="1047"/>
      <c r="DX134" s="1047"/>
      <c r="DY134" s="1050"/>
    </row>
    <row r="135" spans="2:129" s="391" customFormat="1" ht="48" customHeight="1" thickBot="1">
      <c r="B135" s="1183"/>
      <c r="C135" s="1166"/>
      <c r="D135" s="1169"/>
      <c r="E135" s="1172"/>
      <c r="F135" s="1169"/>
      <c r="G135" s="1175"/>
      <c r="H135" s="1145"/>
      <c r="I135" s="330"/>
      <c r="J135" s="331" t="s">
        <v>1076</v>
      </c>
      <c r="K135" s="371"/>
      <c r="L135" s="333"/>
      <c r="M135" s="1148"/>
      <c r="N135" s="1151"/>
      <c r="O135" s="1154"/>
      <c r="P135" s="415"/>
      <c r="Q135" s="1157"/>
      <c r="R135" s="1160"/>
      <c r="S135" s="1128"/>
      <c r="T135" s="1131"/>
      <c r="U135" s="1134"/>
      <c r="V135" s="1137"/>
      <c r="W135" s="297"/>
      <c r="X135" s="318" t="s">
        <v>1521</v>
      </c>
      <c r="Y135" s="335" t="s">
        <v>1055</v>
      </c>
      <c r="Z135" s="1140"/>
      <c r="AA135" s="1053"/>
      <c r="AB135" s="1054"/>
      <c r="AC135" s="1053">
        <v>15</v>
      </c>
      <c r="AD135" s="1054"/>
      <c r="AE135" s="1053"/>
      <c r="AF135" s="1054"/>
      <c r="AG135" s="1053"/>
      <c r="AH135" s="1054"/>
      <c r="AI135" s="1053">
        <v>15</v>
      </c>
      <c r="AJ135" s="1054"/>
      <c r="AK135" s="413">
        <f>AA135+AC135+AE135+AG135+AI135</f>
        <v>30</v>
      </c>
      <c r="AL135" s="414">
        <v>0.29399999999999998</v>
      </c>
      <c r="AM135" s="1125"/>
      <c r="AN135" s="1116" t="s">
        <v>1022</v>
      </c>
      <c r="AO135" s="1117"/>
      <c r="AP135" s="1114" t="s">
        <v>1057</v>
      </c>
      <c r="AQ135" s="1115"/>
      <c r="AR135" s="1116" t="s">
        <v>1022</v>
      </c>
      <c r="AS135" s="1117"/>
      <c r="AT135" s="287" t="s">
        <v>1522</v>
      </c>
      <c r="AU135" s="336" t="s">
        <v>1429</v>
      </c>
      <c r="AV135" s="337" t="s">
        <v>1523</v>
      </c>
      <c r="AW135" s="338" t="s">
        <v>1514</v>
      </c>
      <c r="AX135" s="339" t="s">
        <v>1515</v>
      </c>
      <c r="AY135" s="402"/>
      <c r="AZ135" s="1106"/>
      <c r="BA135" s="1109"/>
      <c r="BB135" s="1112"/>
      <c r="BC135" s="1109"/>
      <c r="BD135" s="1089"/>
      <c r="BE135" s="1092"/>
      <c r="BF135" s="415"/>
      <c r="BG135" s="340"/>
      <c r="BH135" s="325">
        <v>0.8</v>
      </c>
      <c r="BI135" s="341" t="str">
        <f>IF(ISERROR(IF(V134="R.INHERENTE
4","R. INHERENTE",(IF(BD134="R.RESIDUAL
4","R. RESIDUAL"," ")))),"",(IF(V134="R.INHERENTE
4","R. INHERENTE",(IF(BD134="R.RESIDUAL
4","R. RESIDUAL"," ")))))</f>
        <v xml:space="preserve"> </v>
      </c>
      <c r="BJ135" s="342" t="str">
        <f>IF(ISERROR(IF(V134="R.INHERENTE
9","R. INHERENTE",(IF(BD134="R.RESIDUAL
9","R. RESIDUAL"," ")))),"",(IF(V134="R.INHERENTE
9","R. INHERENTE",(IF(BD134="R.RESIDUAL
9","R. RESIDUAL"," ")))))</f>
        <v xml:space="preserve"> </v>
      </c>
      <c r="BK135" s="343" t="str">
        <f>IF(ISERROR(IF(V134="R.INHERENTE
14","R. INHERENTE",(IF(BD134="R.RESIDUAL
14","R. RESIDUAL"," ")))),"",(IF(V134="R.INHERENTE
14","R. INHERENTE",(IF(BD134="R.RESIDUAL
14","R. RESIDUAL"," ")))))</f>
        <v xml:space="preserve"> </v>
      </c>
      <c r="BL135" s="344" t="str">
        <f>IF(ISERROR(IF(V134="R.INHERENTE
19","R. INHERENTE",(IF(BD134="R.RESIDUAL
19","R. RESIDUAL"," ")))),"",(IF(V134="R.INHERENTE
19","R. INHERENTE",(IF(BD134="R.RESIDUAL
19","R. RESIDUAL"," ")))))</f>
        <v xml:space="preserve"> </v>
      </c>
      <c r="BM135" s="345" t="str">
        <f>IF(ISERROR(IF(V134="R.INHERENTE
24","R. INHERENTE",(IF(BD134="R.RESIDUAL
24","R. RESIDUAL"," ")))),"",(IF(V134="R.INHERENTE
24","R. INHERENTE",(IF(BD134="R.RESIDUAL
24","R. RESIDUAL"," ")))))</f>
        <v xml:space="preserve"> </v>
      </c>
      <c r="BN135" s="415"/>
      <c r="BO135" s="1187"/>
      <c r="BP135" s="1099"/>
      <c r="BQ135" s="1099"/>
      <c r="BR135" s="1099"/>
      <c r="BS135" s="1099"/>
      <c r="BT135" s="1080"/>
      <c r="BU135" s="415"/>
      <c r="BV135" s="1190"/>
      <c r="BW135" s="1099"/>
      <c r="BX135" s="1179"/>
      <c r="BY135" s="415"/>
      <c r="BZ135" s="1068"/>
      <c r="CA135" s="1071"/>
      <c r="CB135" s="1074"/>
      <c r="CC135" s="1065"/>
      <c r="CD135" s="1065"/>
      <c r="CE135" s="1065"/>
      <c r="CF135" s="1065"/>
      <c r="CG135" s="1065"/>
      <c r="CH135" s="1065"/>
      <c r="CI135" s="1065"/>
      <c r="CJ135" s="1065"/>
      <c r="CK135" s="1065"/>
      <c r="CL135" s="1065"/>
      <c r="CM135" s="1065"/>
      <c r="CN135" s="1065"/>
      <c r="CO135" s="1065"/>
      <c r="CP135" s="1065"/>
      <c r="CQ135" s="1065"/>
      <c r="CR135" s="1065"/>
      <c r="CS135" s="1065"/>
      <c r="CT135" s="1042"/>
      <c r="CU135" s="415"/>
      <c r="CV135" s="1068"/>
      <c r="CW135" s="1071"/>
      <c r="CX135" s="1074"/>
      <c r="CY135" s="1056"/>
      <c r="CZ135" s="1060"/>
      <c r="DA135" s="1061"/>
      <c r="DB135" s="1060"/>
      <c r="DC135" s="1061"/>
      <c r="DD135" s="1056"/>
      <c r="DE135" s="1056"/>
      <c r="DF135" s="1056"/>
      <c r="DG135" s="1056"/>
      <c r="DH135" s="1056"/>
      <c r="DI135" s="1056"/>
      <c r="DJ135" s="1056"/>
      <c r="DK135" s="1056"/>
      <c r="DL135" s="1056"/>
      <c r="DM135" s="1056"/>
      <c r="DN135" s="1056"/>
      <c r="DO135" s="1056"/>
      <c r="DP135" s="1056"/>
      <c r="DQ135" s="1056"/>
      <c r="DR135" s="1056"/>
      <c r="DS135" s="1056"/>
      <c r="DT135" s="1042"/>
      <c r="DU135" s="415"/>
      <c r="DV135" s="1045"/>
      <c r="DW135" s="1048"/>
      <c r="DX135" s="1048"/>
      <c r="DY135" s="1051"/>
    </row>
    <row r="136" spans="2:129" s="391" customFormat="1" ht="48" customHeight="1" thickBot="1">
      <c r="B136" s="1183"/>
      <c r="C136" s="1166"/>
      <c r="D136" s="1169"/>
      <c r="E136" s="1172"/>
      <c r="F136" s="1169"/>
      <c r="G136" s="1175"/>
      <c r="H136" s="1145"/>
      <c r="I136" s="386"/>
      <c r="J136" s="331" t="s">
        <v>1082</v>
      </c>
      <c r="K136" s="371"/>
      <c r="L136" s="333"/>
      <c r="M136" s="1148"/>
      <c r="N136" s="1151"/>
      <c r="O136" s="1154"/>
      <c r="P136" s="415"/>
      <c r="Q136" s="1157"/>
      <c r="R136" s="1160"/>
      <c r="S136" s="1128"/>
      <c r="T136" s="1131"/>
      <c r="U136" s="1134"/>
      <c r="V136" s="1137"/>
      <c r="W136" s="297"/>
      <c r="X136" s="318" t="s">
        <v>1524</v>
      </c>
      <c r="Y136" s="335" t="s">
        <v>1055</v>
      </c>
      <c r="Z136" s="1140"/>
      <c r="AA136" s="1053"/>
      <c r="AB136" s="1054"/>
      <c r="AC136" s="1053">
        <v>15</v>
      </c>
      <c r="AD136" s="1054"/>
      <c r="AE136" s="1053"/>
      <c r="AF136" s="1054"/>
      <c r="AG136" s="1053"/>
      <c r="AH136" s="1054"/>
      <c r="AI136" s="1053">
        <v>15</v>
      </c>
      <c r="AJ136" s="1054"/>
      <c r="AK136" s="413">
        <f>AA136+AC136+AE136+AG136+AI136</f>
        <v>30</v>
      </c>
      <c r="AL136" s="414">
        <v>0.20599999999999999</v>
      </c>
      <c r="AM136" s="1125"/>
      <c r="AN136" s="1116" t="s">
        <v>1022</v>
      </c>
      <c r="AO136" s="1117"/>
      <c r="AP136" s="1114" t="s">
        <v>1057</v>
      </c>
      <c r="AQ136" s="1115"/>
      <c r="AR136" s="1116" t="s">
        <v>1022</v>
      </c>
      <c r="AS136" s="1117"/>
      <c r="AT136" s="287" t="s">
        <v>1525</v>
      </c>
      <c r="AU136" s="336" t="s">
        <v>1429</v>
      </c>
      <c r="AV136" s="337" t="s">
        <v>1526</v>
      </c>
      <c r="AW136" s="338" t="s">
        <v>1514</v>
      </c>
      <c r="AX136" s="339" t="s">
        <v>1515</v>
      </c>
      <c r="AY136" s="402"/>
      <c r="AZ136" s="1106"/>
      <c r="BA136" s="1109"/>
      <c r="BB136" s="1112"/>
      <c r="BC136" s="1109"/>
      <c r="BD136" s="1089"/>
      <c r="BE136" s="1092"/>
      <c r="BF136" s="415"/>
      <c r="BG136" s="340"/>
      <c r="BH136" s="325">
        <v>0.60000000000000009</v>
      </c>
      <c r="BI136" s="341" t="str">
        <f>IF(ISERROR(IF(V134="R.INHERENTE
3","R. INHERENTE",(IF(BD134="R.RESIDUAL
3","R. RESIDUAL"," ")))),"",(IF(V134="R.INHERENTE
3","R. INHERENTE",(IF(BD134="R.RESIDUAL
3","R. RESIDUAL"," ")))))</f>
        <v xml:space="preserve"> </v>
      </c>
      <c r="BJ136" s="342" t="str">
        <f>IF(ISERROR(IF(V134="R.INHERENTE
8","R. INHERENTE",(IF(BD134="R.RESIDUAL
8","R. RESIDUAL"," ")))),"",(IF(V134="R.INHERENTE
8","R. INHERENTE",(IF(BD134="R.RESIDUAL
8","R. RESIDUAL"," ")))))</f>
        <v xml:space="preserve"> </v>
      </c>
      <c r="BK136" s="343" t="str">
        <f>IF(ISERROR(IF(V134="R.INHERENTE
13","R. INHERENTE",(IF(BD134="R.RESIDUAL
13","R. RESIDUAL"," ")))),"",(IF(V134="R.INHERENTE
13","R. INHERENTE",(IF(BD134="R.RESIDUAL
13","R. RESIDUAL"," ")))))</f>
        <v xml:space="preserve"> </v>
      </c>
      <c r="BL136" s="344" t="str">
        <f>IF(ISERROR(IF(V134="R.INHERENTE
18","R. INHERENTE",(IF(BD134="R.RESIDUAL
18","R. RESIDUAL"," ")))),"",(IF(V134="R.INHERENTE
18","R. INHERENTE",(IF(BD134="R.RESIDUAL
18","R. RESIDUAL"," ")))))</f>
        <v>R. INHERENTE</v>
      </c>
      <c r="BM136" s="345" t="str">
        <f>IF(ISERROR(IF(V134="R.INHERENTE
23","R. INHERENTE",(IF(BD134="R.RESIDUAL
23","R. RESIDUAL"," ")))),"",(IF(V134="R.INHERENTE
23","R. INHERENTE",(IF(BD134="R.RESIDUAL
23","R. RESIDUAL"," ")))))</f>
        <v xml:space="preserve"> </v>
      </c>
      <c r="BN136" s="415"/>
      <c r="BO136" s="1187"/>
      <c r="BP136" s="1099"/>
      <c r="BQ136" s="1099"/>
      <c r="BR136" s="1099"/>
      <c r="BS136" s="1099"/>
      <c r="BT136" s="1080"/>
      <c r="BU136" s="415"/>
      <c r="BV136" s="1190"/>
      <c r="BW136" s="1099"/>
      <c r="BX136" s="1179"/>
      <c r="BY136" s="415"/>
      <c r="BZ136" s="1068"/>
      <c r="CA136" s="1071"/>
      <c r="CB136" s="1074"/>
      <c r="CC136" s="1065"/>
      <c r="CD136" s="1065"/>
      <c r="CE136" s="1065"/>
      <c r="CF136" s="1065"/>
      <c r="CG136" s="1065"/>
      <c r="CH136" s="1065"/>
      <c r="CI136" s="1065"/>
      <c r="CJ136" s="1065"/>
      <c r="CK136" s="1065"/>
      <c r="CL136" s="1065"/>
      <c r="CM136" s="1065"/>
      <c r="CN136" s="1065"/>
      <c r="CO136" s="1065"/>
      <c r="CP136" s="1065"/>
      <c r="CQ136" s="1065"/>
      <c r="CR136" s="1065"/>
      <c r="CS136" s="1065"/>
      <c r="CT136" s="1042"/>
      <c r="CU136" s="415"/>
      <c r="CV136" s="1068"/>
      <c r="CW136" s="1071"/>
      <c r="CX136" s="1074"/>
      <c r="CY136" s="1056"/>
      <c r="CZ136" s="1060"/>
      <c r="DA136" s="1061"/>
      <c r="DB136" s="1060"/>
      <c r="DC136" s="1061"/>
      <c r="DD136" s="1056"/>
      <c r="DE136" s="1056"/>
      <c r="DF136" s="1056"/>
      <c r="DG136" s="1056"/>
      <c r="DH136" s="1056"/>
      <c r="DI136" s="1056"/>
      <c r="DJ136" s="1056"/>
      <c r="DK136" s="1056"/>
      <c r="DL136" s="1056"/>
      <c r="DM136" s="1056"/>
      <c r="DN136" s="1056"/>
      <c r="DO136" s="1056"/>
      <c r="DP136" s="1056"/>
      <c r="DQ136" s="1056"/>
      <c r="DR136" s="1056"/>
      <c r="DS136" s="1056"/>
      <c r="DT136" s="1042"/>
      <c r="DU136" s="415"/>
      <c r="DV136" s="1045"/>
      <c r="DW136" s="1048"/>
      <c r="DX136" s="1048"/>
      <c r="DY136" s="1051"/>
    </row>
    <row r="137" spans="2:129" s="391" customFormat="1" ht="48" customHeight="1">
      <c r="B137" s="1183"/>
      <c r="C137" s="1166"/>
      <c r="D137" s="1169"/>
      <c r="E137" s="1172"/>
      <c r="F137" s="1169"/>
      <c r="G137" s="1175"/>
      <c r="H137" s="1145"/>
      <c r="I137" s="386"/>
      <c r="J137" s="331" t="s">
        <v>1088</v>
      </c>
      <c r="K137" s="371"/>
      <c r="L137" s="333"/>
      <c r="M137" s="1148"/>
      <c r="N137" s="1151"/>
      <c r="O137" s="1154"/>
      <c r="P137" s="415"/>
      <c r="Q137" s="1157"/>
      <c r="R137" s="1160"/>
      <c r="S137" s="1128"/>
      <c r="T137" s="1131"/>
      <c r="U137" s="1134"/>
      <c r="V137" s="1137"/>
      <c r="W137" s="297"/>
      <c r="X137" s="318" t="s">
        <v>1527</v>
      </c>
      <c r="Y137" s="335" t="s">
        <v>1055</v>
      </c>
      <c r="Z137" s="1140"/>
      <c r="AA137" s="1053"/>
      <c r="AB137" s="1054"/>
      <c r="AC137" s="1053">
        <v>15</v>
      </c>
      <c r="AD137" s="1054"/>
      <c r="AE137" s="1053"/>
      <c r="AF137" s="1054"/>
      <c r="AG137" s="1053"/>
      <c r="AH137" s="1054"/>
      <c r="AI137" s="1053">
        <v>15</v>
      </c>
      <c r="AJ137" s="1054"/>
      <c r="AK137" s="413">
        <f>AA137+AC137+AE137+AG137+AI137</f>
        <v>30</v>
      </c>
      <c r="AL137" s="414">
        <v>0.14399999999999999</v>
      </c>
      <c r="AM137" s="1125"/>
      <c r="AN137" s="1116" t="s">
        <v>1022</v>
      </c>
      <c r="AO137" s="1117"/>
      <c r="AP137" s="1114" t="s">
        <v>1057</v>
      </c>
      <c r="AQ137" s="1115"/>
      <c r="AR137" s="1116" t="s">
        <v>1022</v>
      </c>
      <c r="AS137" s="1117"/>
      <c r="AT137" s="287" t="s">
        <v>1528</v>
      </c>
      <c r="AU137" s="336" t="s">
        <v>1429</v>
      </c>
      <c r="AV137" s="337" t="s">
        <v>1529</v>
      </c>
      <c r="AW137" s="338" t="s">
        <v>1530</v>
      </c>
      <c r="AX137" s="339" t="s">
        <v>1515</v>
      </c>
      <c r="AY137" s="402"/>
      <c r="AZ137" s="1106"/>
      <c r="BA137" s="1109"/>
      <c r="BB137" s="1112"/>
      <c r="BC137" s="1109"/>
      <c r="BD137" s="1089"/>
      <c r="BE137" s="1092"/>
      <c r="BF137" s="415"/>
      <c r="BG137" s="340"/>
      <c r="BH137" s="325">
        <v>0.4</v>
      </c>
      <c r="BI137" s="341" t="str">
        <f>IF(ISERROR(IF(V134="R.INHERENTE
2","R. INHERENTE",(IF(BD134="R.RESIDUAL
2","R. RESIDUAL"," ")))),"",(IF(V134="R.INHERENTE
2","R. INHERENTE",(IF(BD134="R.RESIDUAL
2","R. RESIDUAL"," ")))))</f>
        <v xml:space="preserve"> </v>
      </c>
      <c r="BJ137" s="342" t="str">
        <f>IF(ISERROR(IF(V134="R.INHERENTE
7","R. INHERENTE",(IF(BD134="R.RESIDUAL
7","R. RESIDUAL"," ")))),"",(IF(V134="R.INHERENTE
7","R. INHERENTE",(IF(BD134="R.RESIDUAL
7","R. RESIDUAL"," ")))))</f>
        <v xml:space="preserve"> </v>
      </c>
      <c r="BK137" s="353" t="str">
        <f>IF(ISERROR(IF(V134="R.INHERENTE
12","R. INHERENTE",(IF(BD134="R.RESIDUAL
12","R. RESIDUAL"," ")))),"",(IF(V134="R.INHERENTE
12","R. INHERENTE",(IF(BD134="R.RESIDUAL
12","R. RESIDUAL"," ")))))</f>
        <v xml:space="preserve"> </v>
      </c>
      <c r="BL137" s="343" t="str">
        <f>IF(ISERROR(IF(V134="R.INHERENTE
17","R. INHERENTE",(IF(BD134="R.RESIDUAL
17","R. RESIDUAL"," ")))),"",(IF(V134="R.INHERENTE
17","R. INHERENTE",(IF(BD134="R.RESIDUAL
17","R. RESIDUAL"," ")))))</f>
        <v xml:space="preserve"> </v>
      </c>
      <c r="BM137" s="345" t="str">
        <f>IF(ISERROR(IF(V134="R.INHERENTE
22","R. INHERENTE",(IF(BD134="R.RESIDUAL
22","R. RESIDUAL"," ")))),"",(IF(V134="R.INHERENTE
22","R. INHERENTE",(IF(BD134="R.RESIDUAL
22","R. RESIDUAL"," ")))))</f>
        <v xml:space="preserve"> </v>
      </c>
      <c r="BN137" s="415"/>
      <c r="BO137" s="1187"/>
      <c r="BP137" s="1099"/>
      <c r="BQ137" s="1099"/>
      <c r="BR137" s="1099"/>
      <c r="BS137" s="1099"/>
      <c r="BT137" s="1080"/>
      <c r="BU137" s="415"/>
      <c r="BV137" s="1190"/>
      <c r="BW137" s="1099"/>
      <c r="BX137" s="1179"/>
      <c r="BY137" s="415"/>
      <c r="BZ137" s="1068"/>
      <c r="CA137" s="1071"/>
      <c r="CB137" s="1074"/>
      <c r="CC137" s="1065"/>
      <c r="CD137" s="1065"/>
      <c r="CE137" s="1065"/>
      <c r="CF137" s="1065"/>
      <c r="CG137" s="1065"/>
      <c r="CH137" s="1065"/>
      <c r="CI137" s="1065"/>
      <c r="CJ137" s="1065"/>
      <c r="CK137" s="1065"/>
      <c r="CL137" s="1065"/>
      <c r="CM137" s="1065"/>
      <c r="CN137" s="1065"/>
      <c r="CO137" s="1065"/>
      <c r="CP137" s="1065"/>
      <c r="CQ137" s="1065"/>
      <c r="CR137" s="1065"/>
      <c r="CS137" s="1065"/>
      <c r="CT137" s="1042"/>
      <c r="CU137" s="415"/>
      <c r="CV137" s="1068"/>
      <c r="CW137" s="1071"/>
      <c r="CX137" s="1074"/>
      <c r="CY137" s="1056"/>
      <c r="CZ137" s="1060"/>
      <c r="DA137" s="1061"/>
      <c r="DB137" s="1060"/>
      <c r="DC137" s="1061"/>
      <c r="DD137" s="1056"/>
      <c r="DE137" s="1056"/>
      <c r="DF137" s="1056"/>
      <c r="DG137" s="1056"/>
      <c r="DH137" s="1056"/>
      <c r="DI137" s="1056"/>
      <c r="DJ137" s="1056"/>
      <c r="DK137" s="1056"/>
      <c r="DL137" s="1056"/>
      <c r="DM137" s="1056"/>
      <c r="DN137" s="1056"/>
      <c r="DO137" s="1056"/>
      <c r="DP137" s="1056"/>
      <c r="DQ137" s="1056"/>
      <c r="DR137" s="1056"/>
      <c r="DS137" s="1056"/>
      <c r="DT137" s="1042"/>
      <c r="DU137" s="415"/>
      <c r="DV137" s="1045"/>
      <c r="DW137" s="1048"/>
      <c r="DX137" s="1048"/>
      <c r="DY137" s="1051"/>
    </row>
    <row r="138" spans="2:129" s="391" customFormat="1" ht="48" customHeight="1" thickBot="1">
      <c r="B138" s="1184"/>
      <c r="C138" s="1167"/>
      <c r="D138" s="1170"/>
      <c r="E138" s="1173"/>
      <c r="F138" s="1170"/>
      <c r="G138" s="1176"/>
      <c r="H138" s="1146"/>
      <c r="I138" s="390"/>
      <c r="J138" s="355" t="s">
        <v>1089</v>
      </c>
      <c r="K138" s="372"/>
      <c r="L138" s="357"/>
      <c r="M138" s="1149"/>
      <c r="N138" s="1152"/>
      <c r="O138" s="1155"/>
      <c r="P138" s="415"/>
      <c r="Q138" s="1158"/>
      <c r="R138" s="1161"/>
      <c r="S138" s="1129"/>
      <c r="T138" s="1132"/>
      <c r="U138" s="1135"/>
      <c r="V138" s="1138"/>
      <c r="W138" s="297"/>
      <c r="X138" s="358"/>
      <c r="Y138" s="359"/>
      <c r="Z138" s="1141"/>
      <c r="AA138" s="1142"/>
      <c r="AB138" s="1143"/>
      <c r="AC138" s="1142"/>
      <c r="AD138" s="1143"/>
      <c r="AE138" s="1142"/>
      <c r="AF138" s="1143"/>
      <c r="AG138" s="1142"/>
      <c r="AH138" s="1143"/>
      <c r="AI138" s="1142"/>
      <c r="AJ138" s="1143"/>
      <c r="AK138" s="416">
        <f>AA138+AC138+AE138+AG138+AI138</f>
        <v>0</v>
      </c>
      <c r="AL138" s="417"/>
      <c r="AM138" s="1126"/>
      <c r="AN138" s="1118"/>
      <c r="AO138" s="1119"/>
      <c r="AP138" s="1120"/>
      <c r="AQ138" s="1121"/>
      <c r="AR138" s="1118"/>
      <c r="AS138" s="1119"/>
      <c r="AT138" s="360"/>
      <c r="AU138" s="361"/>
      <c r="AV138" s="362"/>
      <c r="AW138" s="363"/>
      <c r="AX138" s="364"/>
      <c r="AY138" s="402">
        <f>+(IF(AND($AZ146&gt;0,$AZ146&lt;=0.2),0.2,(IF(AND($AZ146&gt;0.2,$AZ146&lt;=0.4),0.4,(IF(AND($AZ146&gt;0.4,$AZ146&lt;=0.6),0.6,(IF(AND($AZ146&gt;0.6,$AZ146&lt;=0.8),0.8,(IF($AZ146&gt;0.8,1,""))))))))))</f>
        <v>0.4</v>
      </c>
      <c r="AZ138" s="1107"/>
      <c r="BA138" s="1110"/>
      <c r="BB138" s="1113"/>
      <c r="BC138" s="1110"/>
      <c r="BD138" s="1090"/>
      <c r="BE138" s="1093"/>
      <c r="BF138" s="415"/>
      <c r="BG138" s="340"/>
      <c r="BH138" s="365">
        <v>0.2</v>
      </c>
      <c r="BI138" s="366" t="str">
        <f>IF(ISERROR(IF(V134="R.INHERENTE
1","R. INHERENTE",(IF(BD134="R.RESIDUAL
1","R. RESIDUAL"," ")))),"",(IF(V134="R.INHERENTE
1","R. INHERENTE",(IF(BD134="R.RESIDUAL
1","R. RESIDUAL"," ")))))</f>
        <v xml:space="preserve"> </v>
      </c>
      <c r="BJ138" s="367" t="str">
        <f>IF(ISERROR(IF(V134="R.INHERENTE
6","R. INHERENTE",(IF(BD134="R.RESIDUAL
6","R. RESIDUAL"," ")))),"",(IF(V134="R.INHERENTE
6","R. INHERENTE",(IF(BD134="R.RESIDUAL
6","R. RESIDUAL"," ")))))</f>
        <v xml:space="preserve"> </v>
      </c>
      <c r="BK138" s="368" t="str">
        <f>IF(ISERROR(IF(V134="R.INHERENTE
11","R. INHERENTE",(IF(BD134="R.RESIDUAL
11","R. RESIDUAL"," ")))),"",(IF(V134="R.INHERENTE
11","R. INHERENTE",(IF(BD134="R.RESIDUAL
11","R. RESIDUAL"," ")))))</f>
        <v xml:space="preserve"> </v>
      </c>
      <c r="BL138" s="369" t="str">
        <f>IF(ISERROR(IF(V134="R.INHERENTE
16","R. INHERENTE",(IF(BD134="R.RESIDUAL
16","R. RESIDUAL"," ")))),"",(IF(V134="R.INHERENTE
16","R. INHERENTE",(IF(BD134="R.RESIDUAL
16","R. RESIDUAL"," ")))))</f>
        <v>R. RESIDUAL</v>
      </c>
      <c r="BM138" s="370" t="str">
        <f>IF(ISERROR(IF(V134="R.INHERENTE
21","R. INHERENTE",(IF(BD134="R.RESIDUAL
21","R. RESIDUAL"," ")))),"",(IF(V134="R.INHERENTE
21","R. INHERENTE",(IF(BD134="R.RESIDUAL
21","R. RESIDUAL"," ")))))</f>
        <v xml:space="preserve"> </v>
      </c>
      <c r="BN138" s="415"/>
      <c r="BO138" s="1188"/>
      <c r="BP138" s="1100"/>
      <c r="BQ138" s="1100"/>
      <c r="BR138" s="1100"/>
      <c r="BS138" s="1100"/>
      <c r="BT138" s="1081"/>
      <c r="BU138" s="415"/>
      <c r="BV138" s="1191"/>
      <c r="BW138" s="1100"/>
      <c r="BX138" s="1180"/>
      <c r="BY138" s="415"/>
      <c r="BZ138" s="1069"/>
      <c r="CA138" s="1072"/>
      <c r="CB138" s="1075"/>
      <c r="CC138" s="1066"/>
      <c r="CD138" s="1066"/>
      <c r="CE138" s="1066"/>
      <c r="CF138" s="1066"/>
      <c r="CG138" s="1066"/>
      <c r="CH138" s="1066"/>
      <c r="CI138" s="1066"/>
      <c r="CJ138" s="1066"/>
      <c r="CK138" s="1066"/>
      <c r="CL138" s="1066"/>
      <c r="CM138" s="1066"/>
      <c r="CN138" s="1066"/>
      <c r="CO138" s="1066"/>
      <c r="CP138" s="1066"/>
      <c r="CQ138" s="1066"/>
      <c r="CR138" s="1066"/>
      <c r="CS138" s="1066"/>
      <c r="CT138" s="1043"/>
      <c r="CU138" s="415"/>
      <c r="CV138" s="1069"/>
      <c r="CW138" s="1072"/>
      <c r="CX138" s="1075"/>
      <c r="CY138" s="1057"/>
      <c r="CZ138" s="1062"/>
      <c r="DA138" s="1063"/>
      <c r="DB138" s="1062"/>
      <c r="DC138" s="1063"/>
      <c r="DD138" s="1057"/>
      <c r="DE138" s="1057"/>
      <c r="DF138" s="1057"/>
      <c r="DG138" s="1057"/>
      <c r="DH138" s="1057"/>
      <c r="DI138" s="1057"/>
      <c r="DJ138" s="1057"/>
      <c r="DK138" s="1057"/>
      <c r="DL138" s="1057"/>
      <c r="DM138" s="1057"/>
      <c r="DN138" s="1057"/>
      <c r="DO138" s="1057"/>
      <c r="DP138" s="1057"/>
      <c r="DQ138" s="1057"/>
      <c r="DR138" s="1057"/>
      <c r="DS138" s="1057"/>
      <c r="DT138" s="1043"/>
      <c r="DU138" s="415"/>
      <c r="DV138" s="1046"/>
      <c r="DW138" s="1049"/>
      <c r="DX138" s="1049"/>
      <c r="DY138" s="1052"/>
    </row>
    <row r="139" spans="2:129" ht="12.75" customHeight="1" thickBot="1">
      <c r="W139" s="297"/>
      <c r="AY139" s="402"/>
      <c r="BI139" s="419">
        <v>0.2</v>
      </c>
      <c r="BJ139" s="420">
        <v>0.4</v>
      </c>
      <c r="BK139" s="420">
        <v>0.60000000000000009</v>
      </c>
      <c r="BL139" s="420">
        <v>0.8</v>
      </c>
      <c r="BM139" s="420">
        <v>1</v>
      </c>
    </row>
    <row r="140" spans="2:129" s="391" customFormat="1" ht="48" customHeight="1" thickBot="1">
      <c r="B140" s="1182" t="s">
        <v>1420</v>
      </c>
      <c r="C140" s="1165">
        <v>21</v>
      </c>
      <c r="D140" s="1168" t="s">
        <v>1531</v>
      </c>
      <c r="E140" s="1171" t="s">
        <v>1532</v>
      </c>
      <c r="F140" s="1168" t="s">
        <v>1043</v>
      </c>
      <c r="G140" s="1174" t="s">
        <v>1044</v>
      </c>
      <c r="H140" s="1185" t="s">
        <v>1533</v>
      </c>
      <c r="I140" s="314" t="s">
        <v>1534</v>
      </c>
      <c r="J140" s="315" t="s">
        <v>1047</v>
      </c>
      <c r="K140" s="316" t="s">
        <v>1092</v>
      </c>
      <c r="L140" s="317" t="s">
        <v>1084</v>
      </c>
      <c r="M140" s="1147" t="str">
        <f>IF(G140="","",(CONCATENATE("Posibilidad de afectación ",G140," ",H140," ",I140," ",I141," ",I142," ",I143," ",I144)))</f>
        <v xml:space="preserve">Posibilidad de afectación económica y reputacional por sanciones e investigaciones al recibir o solicitar dádivas, beneficios a nombre propio o de terceros por favorecimiento en la evaluación técnica de contratos, debido a la omisión y/o modificación de los criterios habilitantes técnicos definidos en el estudio de necesidad del bien o servicio a contratar.    </v>
      </c>
      <c r="N140" s="1150" t="s">
        <v>1094</v>
      </c>
      <c r="O140" s="1153" t="s">
        <v>1095</v>
      </c>
      <c r="P140" s="415"/>
      <c r="Q140" s="1156" t="s">
        <v>1096</v>
      </c>
      <c r="R140" s="1159">
        <f>IF(ISERROR(VLOOKUP($Q140,[3]Listas!$F$21:$G$25,2,FALSE)),"",(VLOOKUP($Q140,[3]Listas!$F$21:$G$25,2,FALSE)))</f>
        <v>1</v>
      </c>
      <c r="S140" s="1127" t="str">
        <f>IF(ISERROR(VLOOKUP($R140,[3]Listas!$F$4:$G$8,2,FALSE)),"",(VLOOKUP($R140,[3]Listas!$F$4:$G$8,2,FALSE)))</f>
        <v>MUY ALTA 
Se espera que el evento ocurra en la mayoría de las circunstancias.</v>
      </c>
      <c r="T140" s="1130" t="s">
        <v>1053</v>
      </c>
      <c r="U140" s="1133">
        <f>IF(ISERROR(VLOOKUP($T140,[3]Listas!$F$30:$G$37,2,FALSE)),"",(VLOOKUP($T140,[3]Listas!$F$30:$G$37,2,FALSE)))</f>
        <v>1</v>
      </c>
      <c r="V140" s="1136" t="str">
        <f>IF(R140="","",(CONCATENATE("R.INHERENTE
",(IF(AND($R140=0.2,$U140=0.2),1,(IF(AND($R140=0.2,$U140=0.4),6,(IF(AND($R140=0.2,$U140=0.6),11,(IF(AND($R140=0.2,$U140=0.8),16,(IF(AND($R140=0.2,$U140=1),21,(IF(AND($R140=0.4,$U140=0.2),2,(IF(AND($R140=0.4,$U140=0.4),7,(IF(AND($R140=0.4,$U140=0.6),12,(IF(AND($R140=0.4,$U140=0.8),17,(IF(AND($R140=0.4,$U140=1),22,(IF(AND($R140=0.6,$U140=0.2),3,(IF(AND($R140=0.6,$U140=0.4),8,(IF(AND($R140=0.6,$U140=0.6),13,(IF(AND($R140=0.6,$U140=0.8),18,(IF(AND($R140=0.6,$U140=1),23,(IF(AND($R140=0.8,$U140=0.2),4,(IF(AND($R140=0.8,$U140=0.4),9,(IF(AND($R140=0.8,$U140=0.6),14,(IF(AND($R140=0.8,$U140=0.8),19,(IF(AND($R140=0.8,$U140=1),24,(IF(AND($R140=1,$U140=0.2),5,(IF(AND($R140=1,$U140=0.4),10,(IF(AND($R140=1,$U140=0.6),15,(IF(AND($R140=1,$U140=0.8),20,(IF(AND($R140=1,$U140=1),25,"")))))))))))))))))))))))))))))))))))))))))))))))))))))</f>
        <v>R.INHERENTE
25</v>
      </c>
      <c r="W140" s="297"/>
      <c r="X140" s="318" t="s">
        <v>1535</v>
      </c>
      <c r="Y140" s="319" t="s">
        <v>1055</v>
      </c>
      <c r="Z140" s="1139" t="s">
        <v>1056</v>
      </c>
      <c r="AA140" s="1122"/>
      <c r="AB140" s="1123"/>
      <c r="AC140" s="1122">
        <v>15</v>
      </c>
      <c r="AD140" s="1123"/>
      <c r="AE140" s="1122"/>
      <c r="AF140" s="1123"/>
      <c r="AG140" s="1122"/>
      <c r="AH140" s="1123"/>
      <c r="AI140" s="1122">
        <v>15</v>
      </c>
      <c r="AJ140" s="1123"/>
      <c r="AK140" s="411">
        <f>AA140+AC140+AE140+AG140+AI140</f>
        <v>30</v>
      </c>
      <c r="AL140" s="412">
        <v>0.7</v>
      </c>
      <c r="AM140" s="1124">
        <f>U140</f>
        <v>1</v>
      </c>
      <c r="AN140" s="1103" t="s">
        <v>1022</v>
      </c>
      <c r="AO140" s="1104"/>
      <c r="AP140" s="1101" t="s">
        <v>1057</v>
      </c>
      <c r="AQ140" s="1102"/>
      <c r="AR140" s="1103" t="s">
        <v>1022</v>
      </c>
      <c r="AS140" s="1104"/>
      <c r="AT140" s="320" t="s">
        <v>1536</v>
      </c>
      <c r="AU140" s="321" t="s">
        <v>1066</v>
      </c>
      <c r="AV140" s="322" t="s">
        <v>1537</v>
      </c>
      <c r="AW140" s="323" t="s">
        <v>1538</v>
      </c>
      <c r="AX140" s="324" t="s">
        <v>1539</v>
      </c>
      <c r="AY140" s="402"/>
      <c r="AZ140" s="1105">
        <f>+MIN(AL140:AL144)</f>
        <v>0.252</v>
      </c>
      <c r="BA140" s="1108" t="str">
        <f>+(IF($AY132=0.2,"MUY BAJA",(IF($AY132=0.4,"BAJA",(IF($AY132=0.6,"MEDIA",(IF($AY132=0.8,"ALTA",(IF($AY132=1,"MUY ALTA",""))))))))))</f>
        <v>BAJA</v>
      </c>
      <c r="BB140" s="1111">
        <f>+MIN(AM140:AM144)</f>
        <v>1</v>
      </c>
      <c r="BC140" s="1108" t="str">
        <f>+(IF($BF140=0.2,"MUY BAJA",(IF($BF140=0.4,"BAJA",(IF($BF140=0.6,"MEDIA",(IF($BF140=0.8,"ALTA",(IF($BF140=1,"MUY ALTA",""))))))))))</f>
        <v>MUY ALTA</v>
      </c>
      <c r="BD140" s="1088" t="str">
        <f>IF($AY132="","",(CONCATENATE("R.RESIDUAL
",(IF(AND($AY132=0.2,$BF140=0.2),1,(IF(AND($AY132=0.2,$BF140=0.4),6,(IF(AND($AY132=0.2,$BF140=0.6),11,(IF(AND($AY132=0.2,$BF140=0.8),16,(IF(AND($AY132=0.2,$BF140=1),21,(IF(AND($AY132=0.4,$BF140=0.2),2,(IF(AND($AY132=0.4,$BF140=0.4),7,(IF(AND($AY132=0.4,$BF140=0.6),12,(IF(AND($AY132=0.4,$BF140=0.8),17,(IF(AND($AY132=0.4,$BF140=1),22,(IF(AND($AY132=0.6,$BF140=0.2),3,(IF(AND($AY132=0.6,$BF140=0.4),8,(IF(AND($AY132=0.6,$BF140=0.6),13,(IF(AND($AY132=0.6,$BF140=0.8),18,(IF(AND($AY132=0.6,$BF140=1),23,(IF(AND($AY132=0.8,$BF140=0.2),4,(IF(AND($AY132=0.8,$BF140=0.4),9,(IF(AND($AY132=0.8,$BF140=0.6),14,(IF(AND($AY132=0.8,$BF140=0.8),19,(IF(AND($AY132=0.8,$BF140=1),24,(IF(AND($AY132=1,$BF140=0.2),5,(IF(AND($AY132=1,$BF140=0.4),10,(IF(AND($AY132=1,$BF140=0.6),15,(IF(AND($AY132=1,$BF140=0.8),20,(IF(AND($AY132=1,$BF140=1),25,"")))))))))))))))))))))))))))))))))))))))))))))))))))))</f>
        <v>R.RESIDUAL
22</v>
      </c>
      <c r="BE140" s="1091" t="s">
        <v>1063</v>
      </c>
      <c r="BF140" s="402">
        <f>+(IF(AND($BB140&gt;0,$BB140&lt;=0.2),0.2,(IF(AND($BB140&gt;0.2,$BB140&lt;=0.4),0.4,(IF(AND($BB140&gt;0.4,$BB140&lt;=0.6),0.6,(IF(AND($BB140&gt;0.6,$BB140&lt;=0.8),0.8,(IF($BB140&gt;0.8,1,""))))))))))</f>
        <v>1</v>
      </c>
      <c r="BG140" s="298">
        <f>+VLOOKUP($BD140,[3]Listas!$G$114:$H$138,2,FALSE)</f>
        <v>22</v>
      </c>
      <c r="BH140" s="325">
        <v>1</v>
      </c>
      <c r="BI140" s="326" t="str">
        <f>IF(ISERROR(IF(V140="R.INHERENTE
5","R. INHERENTE",(IF(BD140="R.RESIDUAL
5","R. RESIDUAL"," ")))),"",(IF(V140="R.INHERENTE
5","R. INHERENTE",(IF(BD140="R.RESIDUAL
5","R. RESIDUAL"," ")))))</f>
        <v xml:space="preserve"> </v>
      </c>
      <c r="BJ140" s="327" t="str">
        <f>IF(ISERROR(IF(V140="R.INHERENTE
10","R. INHERENTE",(IF(BD140="R.RESIDUAL
10","R. RESIDUAL"," ")))),"",(IF(V140="R.INHERENTE
10","R. INHERENTE",(IF(BD140="R.RESIDUAL
10","R. RESIDUAL"," ")))))</f>
        <v xml:space="preserve"> </v>
      </c>
      <c r="BK140" s="328" t="str">
        <f>IF(ISERROR(IF(V140="R.INHERENTE
15","R. INHERENTE",(IF(BD140="R.RESIDUAL
15","R. RESIDUAL"," ")))),"",(IF(V140="R.INHERENTE
15","R. INHERENTE",(IF(BD140="R.RESIDUAL
15","R. RESIDUAL"," ")))))</f>
        <v xml:space="preserve"> </v>
      </c>
      <c r="BL140" s="328" t="str">
        <f>IF(ISERROR(IF(V140="R.INHERENTE
20","R. INHERENTE",(IF(BD140="R.RESIDUAL
20","R. RESIDUAL"," ")))),"",(IF(V140="R.INHERENTE
20","R. INHERENTE",(IF(BD140="R.RESIDUAL
20","R. RESIDUAL"," ")))))</f>
        <v xml:space="preserve"> </v>
      </c>
      <c r="BM140" s="329" t="str">
        <f>IF(ISERROR(IF(V140="R.INHERENTE
25","R. INHERENTE",(IF(BD140="R.RESIDUAL
25","R. RESIDUAL"," ")))),"",(IF(V140="R.INHERENTE
25","R. INHERENTE",(IF(BD140="R.RESIDUAL
25","R. RESIDUAL"," ")))))</f>
        <v>R. INHERENTE</v>
      </c>
      <c r="BN140" s="415"/>
      <c r="BO140" s="1094" t="s">
        <v>1540</v>
      </c>
      <c r="BP140" s="1097" t="s">
        <v>1541</v>
      </c>
      <c r="BQ140" s="1098">
        <v>45017</v>
      </c>
      <c r="BR140" s="1098">
        <v>45170</v>
      </c>
      <c r="BS140" s="1177" t="s">
        <v>167</v>
      </c>
      <c r="BT140" s="1079" t="s">
        <v>1067</v>
      </c>
      <c r="BU140" s="415"/>
      <c r="BV140" s="1082" t="s">
        <v>1542</v>
      </c>
      <c r="BW140" s="1177" t="s">
        <v>1543</v>
      </c>
      <c r="BX140" s="1178" t="s">
        <v>1544</v>
      </c>
      <c r="BY140" s="415"/>
      <c r="BZ140" s="1067" t="s">
        <v>1070</v>
      </c>
      <c r="CA140" s="1070" t="s">
        <v>1071</v>
      </c>
      <c r="CB140" s="1073" t="s">
        <v>1072</v>
      </c>
      <c r="CC140" s="1064"/>
      <c r="CD140" s="1064" t="s">
        <v>1022</v>
      </c>
      <c r="CE140" s="1064" t="s">
        <v>1022</v>
      </c>
      <c r="CF140" s="1064" t="s">
        <v>1022</v>
      </c>
      <c r="CG140" s="1064"/>
      <c r="CH140" s="1064" t="s">
        <v>1022</v>
      </c>
      <c r="CI140" s="1064" t="s">
        <v>1022</v>
      </c>
      <c r="CJ140" s="1064" t="s">
        <v>1022</v>
      </c>
      <c r="CK140" s="1064"/>
      <c r="CL140" s="1064" t="s">
        <v>1023</v>
      </c>
      <c r="CM140" s="1064" t="s">
        <v>1023</v>
      </c>
      <c r="CN140" s="1064" t="s">
        <v>1023</v>
      </c>
      <c r="CO140" s="1064"/>
      <c r="CP140" s="1064" t="s">
        <v>1022</v>
      </c>
      <c r="CQ140" s="1064" t="s">
        <v>1022</v>
      </c>
      <c r="CR140" s="1064" t="s">
        <v>1022</v>
      </c>
      <c r="CS140" s="1064"/>
      <c r="CT140" s="1041" t="s">
        <v>1073</v>
      </c>
      <c r="CU140" s="415"/>
      <c r="CV140" s="1067" t="s">
        <v>1070</v>
      </c>
      <c r="CW140" s="1070" t="s">
        <v>1071</v>
      </c>
      <c r="CX140" s="1073" t="s">
        <v>1072</v>
      </c>
      <c r="CY140" s="1055"/>
      <c r="CZ140" s="1058" t="s">
        <v>1023</v>
      </c>
      <c r="DA140" s="1059"/>
      <c r="DB140" s="1058"/>
      <c r="DC140" s="1059"/>
      <c r="DD140" s="1055" t="s">
        <v>1022</v>
      </c>
      <c r="DE140" s="1055" t="s">
        <v>1022</v>
      </c>
      <c r="DF140" s="1055" t="s">
        <v>1022</v>
      </c>
      <c r="DG140" s="1055"/>
      <c r="DH140" s="1055" t="s">
        <v>1022</v>
      </c>
      <c r="DI140" s="1055" t="s">
        <v>1022</v>
      </c>
      <c r="DJ140" s="1055" t="s">
        <v>1022</v>
      </c>
      <c r="DK140" s="1055"/>
      <c r="DL140" s="1055" t="s">
        <v>1023</v>
      </c>
      <c r="DM140" s="1055" t="s">
        <v>1023</v>
      </c>
      <c r="DN140" s="1055" t="s">
        <v>1023</v>
      </c>
      <c r="DO140" s="1055"/>
      <c r="DP140" s="1055" t="s">
        <v>1022</v>
      </c>
      <c r="DQ140" s="1055" t="s">
        <v>1022</v>
      </c>
      <c r="DR140" s="1055" t="s">
        <v>1022</v>
      </c>
      <c r="DS140" s="1055"/>
      <c r="DT140" s="1041" t="s">
        <v>1074</v>
      </c>
      <c r="DU140" s="415"/>
      <c r="DV140" s="1044"/>
      <c r="DW140" s="1047"/>
      <c r="DX140" s="1047"/>
      <c r="DY140" s="1050"/>
    </row>
    <row r="141" spans="2:129" s="391" customFormat="1" ht="48" customHeight="1" thickBot="1">
      <c r="B141" s="1183"/>
      <c r="C141" s="1166"/>
      <c r="D141" s="1169"/>
      <c r="E141" s="1172"/>
      <c r="F141" s="1169"/>
      <c r="G141" s="1175"/>
      <c r="H141" s="1077"/>
      <c r="I141" s="422"/>
      <c r="J141" s="331" t="s">
        <v>1076</v>
      </c>
      <c r="K141" s="332" t="s">
        <v>1545</v>
      </c>
      <c r="L141" s="333" t="s">
        <v>1084</v>
      </c>
      <c r="M141" s="1148"/>
      <c r="N141" s="1151"/>
      <c r="O141" s="1154"/>
      <c r="P141" s="415"/>
      <c r="Q141" s="1157"/>
      <c r="R141" s="1160"/>
      <c r="S141" s="1128"/>
      <c r="T141" s="1131"/>
      <c r="U141" s="1134"/>
      <c r="V141" s="1137"/>
      <c r="W141" s="297"/>
      <c r="X141" s="318" t="s">
        <v>1546</v>
      </c>
      <c r="Y141" s="335" t="s">
        <v>1055</v>
      </c>
      <c r="Z141" s="1140"/>
      <c r="AA141" s="1053">
        <v>25</v>
      </c>
      <c r="AB141" s="1054"/>
      <c r="AC141" s="1053"/>
      <c r="AD141" s="1054"/>
      <c r="AE141" s="1053"/>
      <c r="AF141" s="1054"/>
      <c r="AG141" s="1053"/>
      <c r="AH141" s="1054"/>
      <c r="AI141" s="1053">
        <v>15</v>
      </c>
      <c r="AJ141" s="1054"/>
      <c r="AK141" s="413">
        <f>AA141+AC141+AE141+AG141+AI141</f>
        <v>40</v>
      </c>
      <c r="AL141" s="414">
        <v>0.42</v>
      </c>
      <c r="AM141" s="1125"/>
      <c r="AN141" s="1116" t="s">
        <v>1022</v>
      </c>
      <c r="AO141" s="1117"/>
      <c r="AP141" s="1114" t="s">
        <v>1057</v>
      </c>
      <c r="AQ141" s="1115"/>
      <c r="AR141" s="1116" t="s">
        <v>1022</v>
      </c>
      <c r="AS141" s="1117"/>
      <c r="AT141" s="287" t="s">
        <v>1547</v>
      </c>
      <c r="AU141" s="336" t="s">
        <v>1021</v>
      </c>
      <c r="AV141" s="337" t="s">
        <v>1548</v>
      </c>
      <c r="AW141" s="338" t="s">
        <v>1538</v>
      </c>
      <c r="AX141" s="339" t="s">
        <v>1539</v>
      </c>
      <c r="AY141" s="402"/>
      <c r="AZ141" s="1106"/>
      <c r="BA141" s="1109"/>
      <c r="BB141" s="1112"/>
      <c r="BC141" s="1109"/>
      <c r="BD141" s="1089"/>
      <c r="BE141" s="1092"/>
      <c r="BF141" s="415"/>
      <c r="BG141" s="340"/>
      <c r="BH141" s="325">
        <v>0.8</v>
      </c>
      <c r="BI141" s="341" t="str">
        <f>IF(ISERROR(IF(V140="R.INHERENTE
4","R. INHERENTE",(IF(BD140="R.RESIDUAL
4","R. RESIDUAL"," ")))),"",(IF(V140="R.INHERENTE
4","R. INHERENTE",(IF(BD140="R.RESIDUAL
4","R. RESIDUAL"," ")))))</f>
        <v xml:space="preserve"> </v>
      </c>
      <c r="BJ141" s="342" t="str">
        <f>IF(ISERROR(IF(V140="R.INHERENTE
9","R. INHERENTE",(IF(BD140="R.RESIDUAL
9","R. RESIDUAL"," ")))),"",(IF(V140="R.INHERENTE
9","R. INHERENTE",(IF(BD140="R.RESIDUAL
9","R. RESIDUAL"," ")))))</f>
        <v xml:space="preserve"> </v>
      </c>
      <c r="BK141" s="343" t="str">
        <f>IF(ISERROR(IF(V140="R.INHERENTE
14","R. INHERENTE",(IF(BD140="R.RESIDUAL
14","R. RESIDUAL"," ")))),"",(IF(V140="R.INHERENTE
14","R. INHERENTE",(IF(BD140="R.RESIDUAL
14","R. RESIDUAL"," ")))))</f>
        <v xml:space="preserve"> </v>
      </c>
      <c r="BL141" s="344" t="str">
        <f>IF(ISERROR(IF(V140="R.INHERENTE
19","R. INHERENTE",(IF(BD140="R.RESIDUAL
19","R. RESIDUAL"," ")))),"",(IF(V140="R.INHERENTE
19","R. INHERENTE",(IF(BD140="R.RESIDUAL
19","R. RESIDUAL"," ")))))</f>
        <v xml:space="preserve"> </v>
      </c>
      <c r="BM141" s="345" t="str">
        <f>IF(ISERROR(IF(V140="R.INHERENTE
24","R. INHERENTE",(IF(BD140="R.RESIDUAL
24","R. RESIDUAL"," ")))),"",(IF(V140="R.INHERENTE
24","R. INHERENTE",(IF(BD140="R.RESIDUAL
24","R. RESIDUAL"," ")))))</f>
        <v xml:space="preserve"> </v>
      </c>
      <c r="BN141" s="415"/>
      <c r="BO141" s="1095"/>
      <c r="BP141" s="1077"/>
      <c r="BQ141" s="1099"/>
      <c r="BR141" s="1099"/>
      <c r="BS141" s="1099"/>
      <c r="BT141" s="1080"/>
      <c r="BU141" s="415"/>
      <c r="BV141" s="1083"/>
      <c r="BW141" s="1099"/>
      <c r="BX141" s="1179"/>
      <c r="BY141" s="415"/>
      <c r="BZ141" s="1068"/>
      <c r="CA141" s="1071"/>
      <c r="CB141" s="1074"/>
      <c r="CC141" s="1065"/>
      <c r="CD141" s="1065"/>
      <c r="CE141" s="1065"/>
      <c r="CF141" s="1065"/>
      <c r="CG141" s="1065"/>
      <c r="CH141" s="1065"/>
      <c r="CI141" s="1065"/>
      <c r="CJ141" s="1065"/>
      <c r="CK141" s="1065"/>
      <c r="CL141" s="1065"/>
      <c r="CM141" s="1065"/>
      <c r="CN141" s="1065"/>
      <c r="CO141" s="1065"/>
      <c r="CP141" s="1065"/>
      <c r="CQ141" s="1065"/>
      <c r="CR141" s="1065"/>
      <c r="CS141" s="1065"/>
      <c r="CT141" s="1042"/>
      <c r="CU141" s="415"/>
      <c r="CV141" s="1068"/>
      <c r="CW141" s="1071"/>
      <c r="CX141" s="1074"/>
      <c r="CY141" s="1056"/>
      <c r="CZ141" s="1060"/>
      <c r="DA141" s="1061"/>
      <c r="DB141" s="1060"/>
      <c r="DC141" s="1061"/>
      <c r="DD141" s="1056"/>
      <c r="DE141" s="1056"/>
      <c r="DF141" s="1056"/>
      <c r="DG141" s="1056"/>
      <c r="DH141" s="1056"/>
      <c r="DI141" s="1056"/>
      <c r="DJ141" s="1056"/>
      <c r="DK141" s="1056"/>
      <c r="DL141" s="1056"/>
      <c r="DM141" s="1056"/>
      <c r="DN141" s="1056"/>
      <c r="DO141" s="1056"/>
      <c r="DP141" s="1056"/>
      <c r="DQ141" s="1056"/>
      <c r="DR141" s="1056"/>
      <c r="DS141" s="1056"/>
      <c r="DT141" s="1042"/>
      <c r="DU141" s="415"/>
      <c r="DV141" s="1045"/>
      <c r="DW141" s="1048"/>
      <c r="DX141" s="1048"/>
      <c r="DY141" s="1051"/>
    </row>
    <row r="142" spans="2:129" s="391" customFormat="1" ht="48" customHeight="1">
      <c r="B142" s="1183"/>
      <c r="C142" s="1166"/>
      <c r="D142" s="1169"/>
      <c r="E142" s="1172"/>
      <c r="F142" s="1169"/>
      <c r="G142" s="1175"/>
      <c r="H142" s="1077"/>
      <c r="I142" s="423"/>
      <c r="J142" s="331" t="s">
        <v>1082</v>
      </c>
      <c r="K142" s="332" t="s">
        <v>1549</v>
      </c>
      <c r="L142" s="333" t="s">
        <v>1150</v>
      </c>
      <c r="M142" s="1148"/>
      <c r="N142" s="1151"/>
      <c r="O142" s="1154"/>
      <c r="P142" s="415"/>
      <c r="Q142" s="1157"/>
      <c r="R142" s="1160"/>
      <c r="S142" s="1128"/>
      <c r="T142" s="1131"/>
      <c r="U142" s="1134"/>
      <c r="V142" s="1137"/>
      <c r="W142" s="297"/>
      <c r="X142" s="318" t="s">
        <v>1550</v>
      </c>
      <c r="Y142" s="335" t="s">
        <v>1055</v>
      </c>
      <c r="Z142" s="1140"/>
      <c r="AA142" s="1053">
        <v>25</v>
      </c>
      <c r="AB142" s="1054"/>
      <c r="AC142" s="1053"/>
      <c r="AD142" s="1054"/>
      <c r="AE142" s="1053"/>
      <c r="AF142" s="1054"/>
      <c r="AG142" s="1053"/>
      <c r="AH142" s="1054"/>
      <c r="AI142" s="1053">
        <v>15</v>
      </c>
      <c r="AJ142" s="1054"/>
      <c r="AK142" s="413">
        <f>AA142+AC142+AE142+AG142+AI142</f>
        <v>40</v>
      </c>
      <c r="AL142" s="414">
        <v>0.252</v>
      </c>
      <c r="AM142" s="1125"/>
      <c r="AN142" s="1116" t="s">
        <v>1022</v>
      </c>
      <c r="AO142" s="1117"/>
      <c r="AP142" s="1114" t="s">
        <v>1057</v>
      </c>
      <c r="AQ142" s="1115"/>
      <c r="AR142" s="1116" t="s">
        <v>1022</v>
      </c>
      <c r="AS142" s="1117"/>
      <c r="AT142" s="287" t="s">
        <v>1551</v>
      </c>
      <c r="AU142" s="336" t="s">
        <v>1059</v>
      </c>
      <c r="AV142" s="337" t="s">
        <v>1552</v>
      </c>
      <c r="AW142" s="338" t="s">
        <v>1538</v>
      </c>
      <c r="AX142" s="339" t="s">
        <v>1539</v>
      </c>
      <c r="AY142" s="402"/>
      <c r="AZ142" s="1106"/>
      <c r="BA142" s="1109"/>
      <c r="BB142" s="1112"/>
      <c r="BC142" s="1109"/>
      <c r="BD142" s="1089"/>
      <c r="BE142" s="1092"/>
      <c r="BF142" s="415"/>
      <c r="BG142" s="340"/>
      <c r="BH142" s="325">
        <v>0.60000000000000009</v>
      </c>
      <c r="BI142" s="341" t="str">
        <f>IF(ISERROR(IF(V140="R.INHERENTE
3","R. INHERENTE",(IF(BD140="R.RESIDUAL
3","R. RESIDUAL"," ")))),"",(IF(V140="R.INHERENTE
3","R. INHERENTE",(IF(BD140="R.RESIDUAL
3","R. RESIDUAL"," ")))))</f>
        <v xml:space="preserve"> </v>
      </c>
      <c r="BJ142" s="342" t="str">
        <f>IF(ISERROR(IF(V140="R.INHERENTE
8","R. INHERENTE",(IF(BD140="R.RESIDUAL
8","R. RESIDUAL"," ")))),"",(IF(V140="R.INHERENTE
8","R. INHERENTE",(IF(BD140="R.RESIDUAL
8","R. RESIDUAL"," ")))))</f>
        <v xml:space="preserve"> </v>
      </c>
      <c r="BK142" s="343" t="str">
        <f>IF(ISERROR(IF(V140="R.INHERENTE
13","R. INHERENTE",(IF(BD140="R.RESIDUAL
13","R. RESIDUAL"," ")))),"",(IF(V140="R.INHERENTE
13","R. INHERENTE",(IF(BD140="R.RESIDUAL
13","R. RESIDUAL"," ")))))</f>
        <v xml:space="preserve"> </v>
      </c>
      <c r="BL142" s="344" t="str">
        <f>IF(ISERROR(IF(V140="R.INHERENTE
18","R. INHERENTE",(IF(BD140="R.RESIDUAL
18","R. RESIDUAL"," ")))),"",(IF(V140="R.INHERENTE
18","R. INHERENTE",(IF(BD140="R.RESIDUAL
18","R. RESIDUAL"," ")))))</f>
        <v xml:space="preserve"> </v>
      </c>
      <c r="BM142" s="345" t="str">
        <f>IF(ISERROR(IF(V140="R.INHERENTE
23","R. INHERENTE",(IF(BD140="R.RESIDUAL
23","R. RESIDUAL"," ")))),"",(IF(V140="R.INHERENTE
23","R. INHERENTE",(IF(BD140="R.RESIDUAL
23","R. RESIDUAL"," ")))))</f>
        <v xml:space="preserve"> </v>
      </c>
      <c r="BN142" s="415"/>
      <c r="BO142" s="1095"/>
      <c r="BP142" s="1077"/>
      <c r="BQ142" s="1099"/>
      <c r="BR142" s="1099"/>
      <c r="BS142" s="1099"/>
      <c r="BT142" s="1080"/>
      <c r="BU142" s="415"/>
      <c r="BV142" s="1083"/>
      <c r="BW142" s="1099"/>
      <c r="BX142" s="1179"/>
      <c r="BY142" s="415"/>
      <c r="BZ142" s="1068"/>
      <c r="CA142" s="1071"/>
      <c r="CB142" s="1074"/>
      <c r="CC142" s="1065"/>
      <c r="CD142" s="1065"/>
      <c r="CE142" s="1065"/>
      <c r="CF142" s="1065"/>
      <c r="CG142" s="1065"/>
      <c r="CH142" s="1065"/>
      <c r="CI142" s="1065"/>
      <c r="CJ142" s="1065"/>
      <c r="CK142" s="1065"/>
      <c r="CL142" s="1065"/>
      <c r="CM142" s="1065"/>
      <c r="CN142" s="1065"/>
      <c r="CO142" s="1065"/>
      <c r="CP142" s="1065"/>
      <c r="CQ142" s="1065"/>
      <c r="CR142" s="1065"/>
      <c r="CS142" s="1065"/>
      <c r="CT142" s="1042"/>
      <c r="CU142" s="415"/>
      <c r="CV142" s="1068"/>
      <c r="CW142" s="1071"/>
      <c r="CX142" s="1074"/>
      <c r="CY142" s="1056"/>
      <c r="CZ142" s="1060"/>
      <c r="DA142" s="1061"/>
      <c r="DB142" s="1060"/>
      <c r="DC142" s="1061"/>
      <c r="DD142" s="1056"/>
      <c r="DE142" s="1056"/>
      <c r="DF142" s="1056"/>
      <c r="DG142" s="1056"/>
      <c r="DH142" s="1056"/>
      <c r="DI142" s="1056"/>
      <c r="DJ142" s="1056"/>
      <c r="DK142" s="1056"/>
      <c r="DL142" s="1056"/>
      <c r="DM142" s="1056"/>
      <c r="DN142" s="1056"/>
      <c r="DO142" s="1056"/>
      <c r="DP142" s="1056"/>
      <c r="DQ142" s="1056"/>
      <c r="DR142" s="1056"/>
      <c r="DS142" s="1056"/>
      <c r="DT142" s="1042"/>
      <c r="DU142" s="415"/>
      <c r="DV142" s="1045"/>
      <c r="DW142" s="1048"/>
      <c r="DX142" s="1048"/>
      <c r="DY142" s="1051"/>
    </row>
    <row r="143" spans="2:129" s="391" customFormat="1" ht="48" customHeight="1">
      <c r="B143" s="1183"/>
      <c r="C143" s="1166"/>
      <c r="D143" s="1169"/>
      <c r="E143" s="1172"/>
      <c r="F143" s="1169"/>
      <c r="G143" s="1175"/>
      <c r="H143" s="1077"/>
      <c r="I143" s="423"/>
      <c r="J143" s="331" t="s">
        <v>1088</v>
      </c>
      <c r="K143" s="371"/>
      <c r="L143" s="333"/>
      <c r="M143" s="1148"/>
      <c r="N143" s="1151"/>
      <c r="O143" s="1154"/>
      <c r="P143" s="415"/>
      <c r="Q143" s="1157"/>
      <c r="R143" s="1160"/>
      <c r="S143" s="1128"/>
      <c r="T143" s="1131"/>
      <c r="U143" s="1134"/>
      <c r="V143" s="1137"/>
      <c r="W143" s="297"/>
      <c r="X143" s="347"/>
      <c r="Y143" s="335"/>
      <c r="Z143" s="1140"/>
      <c r="AA143" s="1053"/>
      <c r="AB143" s="1054"/>
      <c r="AC143" s="1053"/>
      <c r="AD143" s="1054"/>
      <c r="AE143" s="1053"/>
      <c r="AF143" s="1054"/>
      <c r="AG143" s="1053"/>
      <c r="AH143" s="1054"/>
      <c r="AI143" s="1053"/>
      <c r="AJ143" s="1054"/>
      <c r="AK143" s="413">
        <f>AA143+AC143+AE143+AG143+AI143</f>
        <v>0</v>
      </c>
      <c r="AL143" s="414"/>
      <c r="AM143" s="1125"/>
      <c r="AN143" s="1116"/>
      <c r="AO143" s="1117"/>
      <c r="AP143" s="1114"/>
      <c r="AQ143" s="1115"/>
      <c r="AR143" s="1116"/>
      <c r="AS143" s="1117"/>
      <c r="AT143" s="348"/>
      <c r="AU143" s="349"/>
      <c r="AV143" s="350"/>
      <c r="AW143" s="351"/>
      <c r="AX143" s="352"/>
      <c r="AY143" s="402"/>
      <c r="AZ143" s="1106"/>
      <c r="BA143" s="1109"/>
      <c r="BB143" s="1112"/>
      <c r="BC143" s="1109"/>
      <c r="BD143" s="1089"/>
      <c r="BE143" s="1092"/>
      <c r="BF143" s="415"/>
      <c r="BG143" s="340"/>
      <c r="BH143" s="325">
        <v>0.4</v>
      </c>
      <c r="BI143" s="341" t="str">
        <f>IF(ISERROR(IF(V140="R.INHERENTE
2","R. INHERENTE",(IF(BD140="R.RESIDUAL
2","R. RESIDUAL"," ")))),"",(IF(V140="R.INHERENTE
2","R. INHERENTE",(IF(BD140="R.RESIDUAL
2","R. RESIDUAL"," ")))))</f>
        <v xml:space="preserve"> </v>
      </c>
      <c r="BJ143" s="342" t="str">
        <f>IF(ISERROR(IF(V140="R.INHERENTE
7","R. INHERENTE",(IF(BD140="R.RESIDUAL
7","R. RESIDUAL"," ")))),"",(IF(V140="R.INHERENTE
7","R. INHERENTE",(IF(BD140="R.RESIDUAL
7","R. RESIDUAL"," ")))))</f>
        <v xml:space="preserve"> </v>
      </c>
      <c r="BK143" s="353" t="str">
        <f>IF(ISERROR(IF(V140="R.INHERENTE
12","R. INHERENTE",(IF(BD140="R.RESIDUAL
12","R. RESIDUAL"," ")))),"",(IF(V140="R.INHERENTE
12","R. INHERENTE",(IF(BD140="R.RESIDUAL
12","R. RESIDUAL"," ")))))</f>
        <v xml:space="preserve"> </v>
      </c>
      <c r="BL143" s="343" t="str">
        <f>IF(ISERROR(IF(V140="R.INHERENTE
17","R. INHERENTE",(IF(BD140="R.RESIDUAL
17","R. RESIDUAL"," ")))),"",(IF(V140="R.INHERENTE
17","R. INHERENTE",(IF(BD140="R.RESIDUAL
17","R. RESIDUAL"," ")))))</f>
        <v xml:space="preserve"> </v>
      </c>
      <c r="BM143" s="345" t="str">
        <f>IF(ISERROR(IF(V140="R.INHERENTE
22","R. INHERENTE",(IF(BD140="R.RESIDUAL
22","R. RESIDUAL"," ")))),"",(IF(V140="R.INHERENTE
22","R. INHERENTE",(IF(BD140="R.RESIDUAL
22","R. RESIDUAL"," ")))))</f>
        <v>R. RESIDUAL</v>
      </c>
      <c r="BN143" s="415"/>
      <c r="BO143" s="1095"/>
      <c r="BP143" s="1077"/>
      <c r="BQ143" s="1099"/>
      <c r="BR143" s="1099"/>
      <c r="BS143" s="1099"/>
      <c r="BT143" s="1080"/>
      <c r="BU143" s="415"/>
      <c r="BV143" s="1083"/>
      <c r="BW143" s="1099"/>
      <c r="BX143" s="1179"/>
      <c r="BY143" s="415"/>
      <c r="BZ143" s="1068"/>
      <c r="CA143" s="1071"/>
      <c r="CB143" s="1074"/>
      <c r="CC143" s="1065"/>
      <c r="CD143" s="1065"/>
      <c r="CE143" s="1065"/>
      <c r="CF143" s="1065"/>
      <c r="CG143" s="1065"/>
      <c r="CH143" s="1065"/>
      <c r="CI143" s="1065"/>
      <c r="CJ143" s="1065"/>
      <c r="CK143" s="1065"/>
      <c r="CL143" s="1065"/>
      <c r="CM143" s="1065"/>
      <c r="CN143" s="1065"/>
      <c r="CO143" s="1065"/>
      <c r="CP143" s="1065"/>
      <c r="CQ143" s="1065"/>
      <c r="CR143" s="1065"/>
      <c r="CS143" s="1065"/>
      <c r="CT143" s="1042"/>
      <c r="CU143" s="415"/>
      <c r="CV143" s="1068"/>
      <c r="CW143" s="1071"/>
      <c r="CX143" s="1074"/>
      <c r="CY143" s="1056"/>
      <c r="CZ143" s="1060"/>
      <c r="DA143" s="1061"/>
      <c r="DB143" s="1060"/>
      <c r="DC143" s="1061"/>
      <c r="DD143" s="1056"/>
      <c r="DE143" s="1056"/>
      <c r="DF143" s="1056"/>
      <c r="DG143" s="1056"/>
      <c r="DH143" s="1056"/>
      <c r="DI143" s="1056"/>
      <c r="DJ143" s="1056"/>
      <c r="DK143" s="1056"/>
      <c r="DL143" s="1056"/>
      <c r="DM143" s="1056"/>
      <c r="DN143" s="1056"/>
      <c r="DO143" s="1056"/>
      <c r="DP143" s="1056"/>
      <c r="DQ143" s="1056"/>
      <c r="DR143" s="1056"/>
      <c r="DS143" s="1056"/>
      <c r="DT143" s="1042"/>
      <c r="DU143" s="415"/>
      <c r="DV143" s="1045"/>
      <c r="DW143" s="1048"/>
      <c r="DX143" s="1048"/>
      <c r="DY143" s="1051"/>
    </row>
    <row r="144" spans="2:129" s="391" customFormat="1" ht="48" customHeight="1" thickBot="1">
      <c r="B144" s="1184"/>
      <c r="C144" s="1167"/>
      <c r="D144" s="1170"/>
      <c r="E144" s="1173"/>
      <c r="F144" s="1170"/>
      <c r="G144" s="1176"/>
      <c r="H144" s="1078"/>
      <c r="I144" s="424"/>
      <c r="J144" s="355" t="s">
        <v>1089</v>
      </c>
      <c r="K144" s="372"/>
      <c r="L144" s="357"/>
      <c r="M144" s="1149"/>
      <c r="N144" s="1152"/>
      <c r="O144" s="1155"/>
      <c r="P144" s="415"/>
      <c r="Q144" s="1158"/>
      <c r="R144" s="1161"/>
      <c r="S144" s="1129"/>
      <c r="T144" s="1132"/>
      <c r="U144" s="1135"/>
      <c r="V144" s="1138"/>
      <c r="W144" s="297"/>
      <c r="X144" s="358"/>
      <c r="Y144" s="359"/>
      <c r="Z144" s="1141"/>
      <c r="AA144" s="1142"/>
      <c r="AB144" s="1143"/>
      <c r="AC144" s="1142"/>
      <c r="AD144" s="1143"/>
      <c r="AE144" s="1142"/>
      <c r="AF144" s="1143"/>
      <c r="AG144" s="1142"/>
      <c r="AH144" s="1143"/>
      <c r="AI144" s="1142"/>
      <c r="AJ144" s="1143"/>
      <c r="AK144" s="416">
        <f>AA144+AC144+AE144+AG144+AI144</f>
        <v>0</v>
      </c>
      <c r="AL144" s="417"/>
      <c r="AM144" s="1126"/>
      <c r="AN144" s="1118"/>
      <c r="AO144" s="1119"/>
      <c r="AP144" s="1120"/>
      <c r="AQ144" s="1121"/>
      <c r="AR144" s="1118"/>
      <c r="AS144" s="1119"/>
      <c r="AT144" s="360"/>
      <c r="AU144" s="361"/>
      <c r="AV144" s="362"/>
      <c r="AW144" s="363"/>
      <c r="AX144" s="364"/>
      <c r="AY144" s="402">
        <f>+(IF(AND($AZ152&gt;0,$AZ152&lt;=0.2),0.2,(IF(AND($AZ152&gt;0.2,$AZ152&lt;=0.4),0.4,(IF(AND($AZ152&gt;0.4,$AZ152&lt;=0.6),0.6,(IF(AND($AZ152&gt;0.6,$AZ152&lt;=0.8),0.8,(IF($AZ152&gt;0.8,1,""))))))))))</f>
        <v>0.4</v>
      </c>
      <c r="AZ144" s="1107"/>
      <c r="BA144" s="1110"/>
      <c r="BB144" s="1113"/>
      <c r="BC144" s="1110"/>
      <c r="BD144" s="1090"/>
      <c r="BE144" s="1093"/>
      <c r="BF144" s="415"/>
      <c r="BG144" s="340"/>
      <c r="BH144" s="365">
        <v>0.2</v>
      </c>
      <c r="BI144" s="366" t="str">
        <f>IF(ISERROR(IF(V140="R.INHERENTE
1","R. INHERENTE",(IF(BD140="R.RESIDUAL
1","R. RESIDUAL"," ")))),"",(IF(V140="R.INHERENTE
1","R. INHERENTE",(IF(BD140="R.RESIDUAL
1","R. RESIDUAL"," ")))))</f>
        <v xml:space="preserve"> </v>
      </c>
      <c r="BJ144" s="367" t="str">
        <f>IF(ISERROR(IF(V140="R.INHERENTE
6","R. INHERENTE",(IF(BD140="R.RESIDUAL
6","R. RESIDUAL"," ")))),"",(IF(V140="R.INHERENTE
6","R. INHERENTE",(IF(BD140="R.RESIDUAL
6","R. RESIDUAL"," ")))))</f>
        <v xml:space="preserve"> </v>
      </c>
      <c r="BK144" s="368" t="str">
        <f>IF(ISERROR(IF(V140="R.INHERENTE
11","R. INHERENTE",(IF(BD140="R.RESIDUAL
11","R. RESIDUAL"," ")))),"",(IF(V140="R.INHERENTE
11","R. INHERENTE",(IF(BD140="R.RESIDUAL
11","R. RESIDUAL"," ")))))</f>
        <v xml:space="preserve"> </v>
      </c>
      <c r="BL144" s="369" t="str">
        <f>IF(ISERROR(IF(V140="R.INHERENTE
16","R. INHERENTE",(IF(BD140="R.RESIDUAL
16","R. RESIDUAL"," ")))),"",(IF(V140="R.INHERENTE
16","R. INHERENTE",(IF(BD140="R.RESIDUAL
16","R. RESIDUAL"," ")))))</f>
        <v xml:space="preserve"> </v>
      </c>
      <c r="BM144" s="370" t="str">
        <f>IF(ISERROR(IF(V140="R.INHERENTE
21","R. INHERENTE",(IF(BD140="R.RESIDUAL
21","R. RESIDUAL"," ")))),"",(IF(V140="R.INHERENTE
21","R. INHERENTE",(IF(BD140="R.RESIDUAL
21","R. RESIDUAL"," ")))))</f>
        <v xml:space="preserve"> </v>
      </c>
      <c r="BN144" s="415"/>
      <c r="BO144" s="1096"/>
      <c r="BP144" s="1078"/>
      <c r="BQ144" s="1100"/>
      <c r="BR144" s="1100"/>
      <c r="BS144" s="1100"/>
      <c r="BT144" s="1081"/>
      <c r="BU144" s="415"/>
      <c r="BV144" s="1084"/>
      <c r="BW144" s="1100"/>
      <c r="BX144" s="1180"/>
      <c r="BY144" s="415"/>
      <c r="BZ144" s="1069"/>
      <c r="CA144" s="1072"/>
      <c r="CB144" s="1075"/>
      <c r="CC144" s="1066"/>
      <c r="CD144" s="1066"/>
      <c r="CE144" s="1066"/>
      <c r="CF144" s="1066"/>
      <c r="CG144" s="1066"/>
      <c r="CH144" s="1066"/>
      <c r="CI144" s="1066"/>
      <c r="CJ144" s="1066"/>
      <c r="CK144" s="1066"/>
      <c r="CL144" s="1066"/>
      <c r="CM144" s="1066"/>
      <c r="CN144" s="1066"/>
      <c r="CO144" s="1066"/>
      <c r="CP144" s="1066"/>
      <c r="CQ144" s="1066"/>
      <c r="CR144" s="1066"/>
      <c r="CS144" s="1066"/>
      <c r="CT144" s="1043"/>
      <c r="CU144" s="415"/>
      <c r="CV144" s="1069"/>
      <c r="CW144" s="1072"/>
      <c r="CX144" s="1075"/>
      <c r="CY144" s="1057"/>
      <c r="CZ144" s="1062"/>
      <c r="DA144" s="1063"/>
      <c r="DB144" s="1062"/>
      <c r="DC144" s="1063"/>
      <c r="DD144" s="1057"/>
      <c r="DE144" s="1057"/>
      <c r="DF144" s="1057"/>
      <c r="DG144" s="1057"/>
      <c r="DH144" s="1057"/>
      <c r="DI144" s="1057"/>
      <c r="DJ144" s="1057"/>
      <c r="DK144" s="1057"/>
      <c r="DL144" s="1057"/>
      <c r="DM144" s="1057"/>
      <c r="DN144" s="1057"/>
      <c r="DO144" s="1057"/>
      <c r="DP144" s="1057"/>
      <c r="DQ144" s="1057"/>
      <c r="DR144" s="1057"/>
      <c r="DS144" s="1057"/>
      <c r="DT144" s="1043"/>
      <c r="DU144" s="415"/>
      <c r="DV144" s="1046"/>
      <c r="DW144" s="1049"/>
      <c r="DX144" s="1049"/>
      <c r="DY144" s="1052"/>
    </row>
    <row r="145" spans="2:129" ht="12.75" customHeight="1" thickBot="1">
      <c r="W145" s="297"/>
      <c r="AY145" s="402"/>
      <c r="BI145" s="419">
        <v>0.2</v>
      </c>
      <c r="BJ145" s="420">
        <v>0.4</v>
      </c>
      <c r="BK145" s="420">
        <v>0.60000000000000009</v>
      </c>
      <c r="BL145" s="420">
        <v>0.8</v>
      </c>
      <c r="BM145" s="420">
        <v>1</v>
      </c>
    </row>
    <row r="146" spans="2:129" s="391" customFormat="1" ht="48" customHeight="1">
      <c r="B146" s="1182" t="s">
        <v>1420</v>
      </c>
      <c r="C146" s="1165">
        <v>22</v>
      </c>
      <c r="D146" s="1168" t="s">
        <v>1553</v>
      </c>
      <c r="E146" s="1171" t="s">
        <v>1554</v>
      </c>
      <c r="F146" s="1168" t="s">
        <v>1043</v>
      </c>
      <c r="G146" s="1174" t="s">
        <v>1146</v>
      </c>
      <c r="H146" s="1144" t="s">
        <v>1555</v>
      </c>
      <c r="I146" s="314" t="s">
        <v>1556</v>
      </c>
      <c r="J146" s="315" t="s">
        <v>1047</v>
      </c>
      <c r="K146" s="316" t="s">
        <v>1557</v>
      </c>
      <c r="L146" s="317" t="s">
        <v>1084</v>
      </c>
      <c r="M146" s="1147" t="str">
        <f>IF(G146="","",(CONCATENATE("Posibilidad de afectación ",G146," ",H146," ",I146," ",I147," ",I148," ",I149," ",I150)))</f>
        <v xml:space="preserve">Posibilidad de afectación reputacional y económica por demandas, sanciones administrativas, penales y disciplinarias  debido a la ejecución del trámite entrega de la copia de Historia Clínica (H.C.) sin el cumplimiento de los requisitos de ley para favorecer a un tercero.    </v>
      </c>
      <c r="N146" s="1150" t="s">
        <v>1094</v>
      </c>
      <c r="O146" s="1153" t="s">
        <v>1126</v>
      </c>
      <c r="P146" s="415"/>
      <c r="Q146" s="1156" t="s">
        <v>1178</v>
      </c>
      <c r="R146" s="1159">
        <f>IF(ISERROR(VLOOKUP($Q146,[3]Listas!$F$21:$G$25,2,FALSE)),"",(VLOOKUP($Q146,[3]Listas!$F$21:$G$25,2,FALSE)))</f>
        <v>0.6</v>
      </c>
      <c r="S146" s="1127" t="str">
        <f>IF(ISERROR(VLOOKUP($R146,[3]Listas!$F$4:$G$8,2,FALSE)),"",(VLOOKUP($R146,[3]Listas!$F$4:$G$8,2,FALSE)))</f>
        <v>MEDIA
El evento podrá ocurrir en algún momento.</v>
      </c>
      <c r="T146" s="1130" t="s">
        <v>1426</v>
      </c>
      <c r="U146" s="1133">
        <f>IF(ISERROR(VLOOKUP($T146,[3]Listas!$F$30:$G$37,2,FALSE)),"",(VLOOKUP($T146,[3]Listas!$F$30:$G$37,2,FALSE)))</f>
        <v>0.8</v>
      </c>
      <c r="V146" s="1136" t="str">
        <f>IF(R146="","",(CONCATENATE("R.INHERENTE
",(IF(AND($R146=0.2,$U146=0.2),1,(IF(AND($R146=0.2,$U146=0.4),6,(IF(AND($R146=0.2,$U146=0.6),11,(IF(AND($R146=0.2,$U146=0.8),16,(IF(AND($R146=0.2,$U146=1),21,(IF(AND($R146=0.4,$U146=0.2),2,(IF(AND($R146=0.4,$U146=0.4),7,(IF(AND($R146=0.4,$U146=0.6),12,(IF(AND($R146=0.4,$U146=0.8),17,(IF(AND($R146=0.4,$U146=1),22,(IF(AND($R146=0.6,$U146=0.2),3,(IF(AND($R146=0.6,$U146=0.4),8,(IF(AND($R146=0.6,$U146=0.6),13,(IF(AND($R146=0.6,$U146=0.8),18,(IF(AND($R146=0.6,$U146=1),23,(IF(AND($R146=0.8,$U146=0.2),4,(IF(AND($R146=0.8,$U146=0.4),9,(IF(AND($R146=0.8,$U146=0.6),14,(IF(AND($R146=0.8,$U146=0.8),19,(IF(AND($R146=0.8,$U146=1),24,(IF(AND($R146=1,$U146=0.2),5,(IF(AND($R146=1,$U146=0.4),10,(IF(AND($R146=1,$U146=0.6),15,(IF(AND($R146=1,$U146=0.8),20,(IF(AND($R146=1,$U146=1),25,"")))))))))))))))))))))))))))))))))))))))))))))))))))))</f>
        <v>R.INHERENTE
18</v>
      </c>
      <c r="W146" s="297"/>
      <c r="X146" s="318" t="s">
        <v>1558</v>
      </c>
      <c r="Y146" s="319" t="s">
        <v>1055</v>
      </c>
      <c r="Z146" s="1139" t="s">
        <v>1056</v>
      </c>
      <c r="AA146" s="1122">
        <v>25</v>
      </c>
      <c r="AB146" s="1123"/>
      <c r="AC146" s="1122"/>
      <c r="AD146" s="1123"/>
      <c r="AE146" s="1122"/>
      <c r="AF146" s="1123"/>
      <c r="AG146" s="1122"/>
      <c r="AH146" s="1123"/>
      <c r="AI146" s="1122">
        <v>15</v>
      </c>
      <c r="AJ146" s="1123"/>
      <c r="AK146" s="411">
        <f>AA146+AC146+AE146+AG146+AI146</f>
        <v>40</v>
      </c>
      <c r="AL146" s="412">
        <v>0.36</v>
      </c>
      <c r="AM146" s="1124">
        <f>U146</f>
        <v>0.8</v>
      </c>
      <c r="AN146" s="1103" t="s">
        <v>1022</v>
      </c>
      <c r="AO146" s="1104"/>
      <c r="AP146" s="1101" t="s">
        <v>1057</v>
      </c>
      <c r="AQ146" s="1102"/>
      <c r="AR146" s="1103" t="s">
        <v>1022</v>
      </c>
      <c r="AS146" s="1104"/>
      <c r="AT146" s="320" t="s">
        <v>1559</v>
      </c>
      <c r="AU146" s="321" t="s">
        <v>1142</v>
      </c>
      <c r="AV146" s="322" t="s">
        <v>1560</v>
      </c>
      <c r="AW146" s="323" t="s">
        <v>1561</v>
      </c>
      <c r="AX146" s="324" t="s">
        <v>1562</v>
      </c>
      <c r="AY146" s="402"/>
      <c r="AZ146" s="1105">
        <f>+MIN(AL146:AL150)</f>
        <v>0.36</v>
      </c>
      <c r="BA146" s="1108" t="str">
        <f>+(IF($AY138=0.2,"MUY BAJA",(IF($AY138=0.4,"BAJA",(IF($AY138=0.6,"MEDIA",(IF($AY138=0.8,"ALTA",(IF($AY138=1,"MUY ALTA",""))))))))))</f>
        <v>BAJA</v>
      </c>
      <c r="BB146" s="1111">
        <f>+MIN(AM146:AM150)</f>
        <v>0.8</v>
      </c>
      <c r="BC146" s="1108" t="str">
        <f>+(IF($BF146=0.2,"MUY BAJA",(IF($BF146=0.4,"BAJA",(IF($BF146=0.6,"MEDIA",(IF($BF146=0.8,"ALTA",(IF($BF146=1,"MUY ALTA",""))))))))))</f>
        <v>ALTA</v>
      </c>
      <c r="BD146" s="1088" t="str">
        <f>IF($AY138="","",(CONCATENATE("R.RESIDUAL
",(IF(AND($AY138=0.2,$BF146=0.2),1,(IF(AND($AY138=0.2,$BF146=0.4),6,(IF(AND($AY138=0.2,$BF146=0.6),11,(IF(AND($AY138=0.2,$BF146=0.8),16,(IF(AND($AY138=0.2,$BF146=1),21,(IF(AND($AY138=0.4,$BF146=0.2),2,(IF(AND($AY138=0.4,$BF146=0.4),7,(IF(AND($AY138=0.4,$BF146=0.6),12,(IF(AND($AY138=0.4,$BF146=0.8),17,(IF(AND($AY138=0.4,$BF146=1),22,(IF(AND($AY138=0.6,$BF146=0.2),3,(IF(AND($AY138=0.6,$BF146=0.4),8,(IF(AND($AY138=0.6,$BF146=0.6),13,(IF(AND($AY138=0.6,$BF146=0.8),18,(IF(AND($AY138=0.6,$BF146=1),23,(IF(AND($AY138=0.8,$BF146=0.2),4,(IF(AND($AY138=0.8,$BF146=0.4),9,(IF(AND($AY138=0.8,$BF146=0.6),14,(IF(AND($AY138=0.8,$BF146=0.8),19,(IF(AND($AY138=0.8,$BF146=1),24,(IF(AND($AY138=1,$BF146=0.2),5,(IF(AND($AY138=1,$BF146=0.4),10,(IF(AND($AY138=1,$BF146=0.6),15,(IF(AND($AY138=1,$BF146=0.8),20,(IF(AND($AY138=1,$BF146=1),25,"")))))))))))))))))))))))))))))))))))))))))))))))))))))</f>
        <v>R.RESIDUAL
17</v>
      </c>
      <c r="BE146" s="1091" t="s">
        <v>1063</v>
      </c>
      <c r="BF146" s="402">
        <f>+(IF(AND($BB146&gt;0,$BB146&lt;=0.2),0.2,(IF(AND($BB146&gt;0.2,$BB146&lt;=0.4),0.4,(IF(AND($BB146&gt;0.4,$BB146&lt;=0.6),0.6,(IF(AND($BB146&gt;0.6,$BB146&lt;=0.8),0.8,(IF($BB146&gt;0.8,1,""))))))))))</f>
        <v>0.8</v>
      </c>
      <c r="BG146" s="298">
        <f>+VLOOKUP($BD146,[3]Listas!$G$114:$H$138,2,FALSE)</f>
        <v>17</v>
      </c>
      <c r="BH146" s="325">
        <v>1</v>
      </c>
      <c r="BI146" s="326" t="str">
        <f>IF(ISERROR(IF(V146="R.INHERENTE
5","R. INHERENTE",(IF(BD146="R.RESIDUAL
5","R. RESIDUAL"," ")))),"",(IF(V146="R.INHERENTE
5","R. INHERENTE",(IF(BD146="R.RESIDUAL
5","R. RESIDUAL"," ")))))</f>
        <v xml:space="preserve"> </v>
      </c>
      <c r="BJ146" s="327" t="str">
        <f>IF(ISERROR(IF(V146="R.INHERENTE
10","R. INHERENTE",(IF(BD146="R.RESIDUAL
10","R. RESIDUAL"," ")))),"",(IF(V146="R.INHERENTE
10","R. INHERENTE",(IF(BD146="R.RESIDUAL
10","R. RESIDUAL"," ")))))</f>
        <v xml:space="preserve"> </v>
      </c>
      <c r="BK146" s="328" t="str">
        <f>IF(ISERROR(IF(V146="R.INHERENTE
15","R. INHERENTE",(IF(BD146="R.RESIDUAL
15","R. RESIDUAL"," ")))),"",(IF(V146="R.INHERENTE
15","R. INHERENTE",(IF(BD146="R.RESIDUAL
15","R. RESIDUAL"," ")))))</f>
        <v xml:space="preserve"> </v>
      </c>
      <c r="BL146" s="328" t="str">
        <f>IF(ISERROR(IF(V146="R.INHERENTE
20","R. INHERENTE",(IF(BD146="R.RESIDUAL
20","R. RESIDUAL"," ")))),"",(IF(V146="R.INHERENTE
20","R. INHERENTE",(IF(BD146="R.RESIDUAL
20","R. RESIDUAL"," ")))))</f>
        <v xml:space="preserve"> </v>
      </c>
      <c r="BM146" s="329" t="str">
        <f>IF(ISERROR(IF(V146="R.INHERENTE
25","R. INHERENTE",(IF(BD146="R.RESIDUAL
25","R. RESIDUAL"," ")))),"",(IF(V146="R.INHERENTE
25","R. INHERENTE",(IF(BD146="R.RESIDUAL
25","R. RESIDUAL"," ")))))</f>
        <v xml:space="preserve"> </v>
      </c>
      <c r="BN146" s="415"/>
      <c r="BO146" s="1094" t="s">
        <v>1563</v>
      </c>
      <c r="BP146" s="1097" t="s">
        <v>1564</v>
      </c>
      <c r="BQ146" s="1098">
        <v>45017</v>
      </c>
      <c r="BR146" s="1098">
        <v>45170</v>
      </c>
      <c r="BS146" s="1177" t="s">
        <v>167</v>
      </c>
      <c r="BT146" s="1079" t="s">
        <v>1067</v>
      </c>
      <c r="BU146" s="415"/>
      <c r="BV146" s="1082" t="s">
        <v>1565</v>
      </c>
      <c r="BW146" s="1177" t="s">
        <v>1566</v>
      </c>
      <c r="BX146" s="1178" t="s">
        <v>1567</v>
      </c>
      <c r="BY146" s="415"/>
      <c r="BZ146" s="1067" t="s">
        <v>1070</v>
      </c>
      <c r="CA146" s="1070" t="s">
        <v>1071</v>
      </c>
      <c r="CB146" s="1073" t="s">
        <v>1072</v>
      </c>
      <c r="CC146" s="1064"/>
      <c r="CD146" s="1064" t="s">
        <v>1022</v>
      </c>
      <c r="CE146" s="1064" t="s">
        <v>1022</v>
      </c>
      <c r="CF146" s="1064" t="s">
        <v>1022</v>
      </c>
      <c r="CG146" s="1064"/>
      <c r="CH146" s="1064" t="s">
        <v>1022</v>
      </c>
      <c r="CI146" s="1064" t="s">
        <v>1022</v>
      </c>
      <c r="CJ146" s="1064" t="s">
        <v>1022</v>
      </c>
      <c r="CK146" s="1064"/>
      <c r="CL146" s="1064" t="s">
        <v>1023</v>
      </c>
      <c r="CM146" s="1064" t="s">
        <v>1023</v>
      </c>
      <c r="CN146" s="1064" t="s">
        <v>1023</v>
      </c>
      <c r="CO146" s="1064"/>
      <c r="CP146" s="1064" t="s">
        <v>1022</v>
      </c>
      <c r="CQ146" s="1064" t="s">
        <v>1022</v>
      </c>
      <c r="CR146" s="1064" t="s">
        <v>1022</v>
      </c>
      <c r="CS146" s="1064"/>
      <c r="CT146" s="1041" t="s">
        <v>1073</v>
      </c>
      <c r="CU146" s="415"/>
      <c r="CV146" s="1067" t="s">
        <v>1070</v>
      </c>
      <c r="CW146" s="1070" t="s">
        <v>1071</v>
      </c>
      <c r="CX146" s="1073" t="s">
        <v>1072</v>
      </c>
      <c r="CY146" s="1055"/>
      <c r="CZ146" s="1058" t="s">
        <v>1023</v>
      </c>
      <c r="DA146" s="1059"/>
      <c r="DB146" s="1058"/>
      <c r="DC146" s="1059"/>
      <c r="DD146" s="1055" t="s">
        <v>1022</v>
      </c>
      <c r="DE146" s="1055" t="s">
        <v>1022</v>
      </c>
      <c r="DF146" s="1055" t="s">
        <v>1022</v>
      </c>
      <c r="DG146" s="1055"/>
      <c r="DH146" s="1055" t="s">
        <v>1022</v>
      </c>
      <c r="DI146" s="1055" t="s">
        <v>1022</v>
      </c>
      <c r="DJ146" s="1055" t="s">
        <v>1022</v>
      </c>
      <c r="DK146" s="1055"/>
      <c r="DL146" s="1055" t="s">
        <v>1023</v>
      </c>
      <c r="DM146" s="1055" t="s">
        <v>1023</v>
      </c>
      <c r="DN146" s="1055" t="s">
        <v>1023</v>
      </c>
      <c r="DO146" s="1055"/>
      <c r="DP146" s="1055" t="s">
        <v>1022</v>
      </c>
      <c r="DQ146" s="1055" t="s">
        <v>1022</v>
      </c>
      <c r="DR146" s="1055" t="s">
        <v>1022</v>
      </c>
      <c r="DS146" s="1055"/>
      <c r="DT146" s="1041" t="s">
        <v>1074</v>
      </c>
      <c r="DU146" s="415"/>
      <c r="DV146" s="1044"/>
      <c r="DW146" s="1047"/>
      <c r="DX146" s="1047"/>
      <c r="DY146" s="1050"/>
    </row>
    <row r="147" spans="2:129" s="391" customFormat="1" ht="48" customHeight="1">
      <c r="B147" s="1183"/>
      <c r="C147" s="1166"/>
      <c r="D147" s="1169"/>
      <c r="E147" s="1172"/>
      <c r="F147" s="1169"/>
      <c r="G147" s="1175"/>
      <c r="H147" s="1145"/>
      <c r="I147" s="386"/>
      <c r="J147" s="331" t="s">
        <v>1076</v>
      </c>
      <c r="K147" s="332" t="s">
        <v>1568</v>
      </c>
      <c r="L147" s="333" t="s">
        <v>1093</v>
      </c>
      <c r="M147" s="1148"/>
      <c r="N147" s="1151"/>
      <c r="O147" s="1154"/>
      <c r="P147" s="415"/>
      <c r="Q147" s="1157"/>
      <c r="R147" s="1160"/>
      <c r="S147" s="1128"/>
      <c r="T147" s="1131"/>
      <c r="U147" s="1134"/>
      <c r="V147" s="1137"/>
      <c r="W147" s="297"/>
      <c r="X147" s="381"/>
      <c r="Y147" s="335"/>
      <c r="Z147" s="1140"/>
      <c r="AA147" s="1053"/>
      <c r="AB147" s="1054"/>
      <c r="AC147" s="1053"/>
      <c r="AD147" s="1054"/>
      <c r="AE147" s="1053"/>
      <c r="AF147" s="1054"/>
      <c r="AG147" s="1053"/>
      <c r="AH147" s="1054"/>
      <c r="AI147" s="1053"/>
      <c r="AJ147" s="1054"/>
      <c r="AK147" s="413">
        <f>AA147+AC147+AE147+AG147+AI147</f>
        <v>0</v>
      </c>
      <c r="AL147" s="414"/>
      <c r="AM147" s="1125"/>
      <c r="AN147" s="1116"/>
      <c r="AO147" s="1117"/>
      <c r="AP147" s="1114"/>
      <c r="AQ147" s="1115"/>
      <c r="AR147" s="1116"/>
      <c r="AS147" s="1117"/>
      <c r="AT147" s="287"/>
      <c r="AU147" s="336"/>
      <c r="AV147" s="337"/>
      <c r="AW147" s="338"/>
      <c r="AX147" s="339"/>
      <c r="AY147" s="402"/>
      <c r="AZ147" s="1106"/>
      <c r="BA147" s="1109"/>
      <c r="BB147" s="1112"/>
      <c r="BC147" s="1109"/>
      <c r="BD147" s="1089"/>
      <c r="BE147" s="1092"/>
      <c r="BF147" s="415"/>
      <c r="BG147" s="340"/>
      <c r="BH147" s="325">
        <v>0.8</v>
      </c>
      <c r="BI147" s="341" t="str">
        <f>IF(ISERROR(IF(V146="R.INHERENTE
4","R. INHERENTE",(IF(BD146="R.RESIDUAL
4","R. RESIDUAL"," ")))),"",(IF(V146="R.INHERENTE
4","R. INHERENTE",(IF(BD146="R.RESIDUAL
4","R. RESIDUAL"," ")))))</f>
        <v xml:space="preserve"> </v>
      </c>
      <c r="BJ147" s="342" t="str">
        <f>IF(ISERROR(IF(V146="R.INHERENTE
9","R. INHERENTE",(IF(BD146="R.RESIDUAL
9","R. RESIDUAL"," ")))),"",(IF(V146="R.INHERENTE
9","R. INHERENTE",(IF(BD146="R.RESIDUAL
9","R. RESIDUAL"," ")))))</f>
        <v xml:space="preserve"> </v>
      </c>
      <c r="BK147" s="343" t="str">
        <f>IF(ISERROR(IF(V146="R.INHERENTE
14","R. INHERENTE",(IF(BD146="R.RESIDUAL
14","R. RESIDUAL"," ")))),"",(IF(V146="R.INHERENTE
14","R. INHERENTE",(IF(BD146="R.RESIDUAL
14","R. RESIDUAL"," ")))))</f>
        <v xml:space="preserve"> </v>
      </c>
      <c r="BL147" s="344" t="str">
        <f>IF(ISERROR(IF(V146="R.INHERENTE
19","R. INHERENTE",(IF(BD146="R.RESIDUAL
19","R. RESIDUAL"," ")))),"",(IF(V146="R.INHERENTE
19","R. INHERENTE",(IF(BD146="R.RESIDUAL
19","R. RESIDUAL"," ")))))</f>
        <v xml:space="preserve"> </v>
      </c>
      <c r="BM147" s="345" t="str">
        <f>IF(ISERROR(IF(V146="R.INHERENTE
24","R. INHERENTE",(IF(BD146="R.RESIDUAL
24","R. RESIDUAL"," ")))),"",(IF(V146="R.INHERENTE
24","R. INHERENTE",(IF(BD146="R.RESIDUAL
24","R. RESIDUAL"," ")))))</f>
        <v xml:space="preserve"> </v>
      </c>
      <c r="BN147" s="415"/>
      <c r="BO147" s="1095"/>
      <c r="BP147" s="1077"/>
      <c r="BQ147" s="1099"/>
      <c r="BR147" s="1099"/>
      <c r="BS147" s="1099"/>
      <c r="BT147" s="1080"/>
      <c r="BU147" s="415"/>
      <c r="BV147" s="1083"/>
      <c r="BW147" s="1099"/>
      <c r="BX147" s="1179"/>
      <c r="BY147" s="415"/>
      <c r="BZ147" s="1068"/>
      <c r="CA147" s="1071"/>
      <c r="CB147" s="1074"/>
      <c r="CC147" s="1065"/>
      <c r="CD147" s="1065"/>
      <c r="CE147" s="1065"/>
      <c r="CF147" s="1065"/>
      <c r="CG147" s="1065"/>
      <c r="CH147" s="1065"/>
      <c r="CI147" s="1065"/>
      <c r="CJ147" s="1065"/>
      <c r="CK147" s="1065"/>
      <c r="CL147" s="1065"/>
      <c r="CM147" s="1065"/>
      <c r="CN147" s="1065"/>
      <c r="CO147" s="1065"/>
      <c r="CP147" s="1065"/>
      <c r="CQ147" s="1065"/>
      <c r="CR147" s="1065"/>
      <c r="CS147" s="1065"/>
      <c r="CT147" s="1042"/>
      <c r="CU147" s="415"/>
      <c r="CV147" s="1068"/>
      <c r="CW147" s="1071"/>
      <c r="CX147" s="1074"/>
      <c r="CY147" s="1056"/>
      <c r="CZ147" s="1060"/>
      <c r="DA147" s="1061"/>
      <c r="DB147" s="1060"/>
      <c r="DC147" s="1061"/>
      <c r="DD147" s="1056"/>
      <c r="DE147" s="1056"/>
      <c r="DF147" s="1056"/>
      <c r="DG147" s="1056"/>
      <c r="DH147" s="1056"/>
      <c r="DI147" s="1056"/>
      <c r="DJ147" s="1056"/>
      <c r="DK147" s="1056"/>
      <c r="DL147" s="1056"/>
      <c r="DM147" s="1056"/>
      <c r="DN147" s="1056"/>
      <c r="DO147" s="1056"/>
      <c r="DP147" s="1056"/>
      <c r="DQ147" s="1056"/>
      <c r="DR147" s="1056"/>
      <c r="DS147" s="1056"/>
      <c r="DT147" s="1042"/>
      <c r="DU147" s="415"/>
      <c r="DV147" s="1045"/>
      <c r="DW147" s="1048"/>
      <c r="DX147" s="1048"/>
      <c r="DY147" s="1051"/>
    </row>
    <row r="148" spans="2:129" s="391" customFormat="1" ht="48" customHeight="1">
      <c r="B148" s="1183"/>
      <c r="C148" s="1166"/>
      <c r="D148" s="1169"/>
      <c r="E148" s="1172"/>
      <c r="F148" s="1169"/>
      <c r="G148" s="1175"/>
      <c r="H148" s="1145"/>
      <c r="I148" s="346"/>
      <c r="J148" s="331" t="s">
        <v>1082</v>
      </c>
      <c r="K148" s="371"/>
      <c r="L148" s="333"/>
      <c r="M148" s="1148"/>
      <c r="N148" s="1151"/>
      <c r="O148" s="1154"/>
      <c r="P148" s="415"/>
      <c r="Q148" s="1157"/>
      <c r="R148" s="1160"/>
      <c r="S148" s="1128"/>
      <c r="T148" s="1131"/>
      <c r="U148" s="1134"/>
      <c r="V148" s="1137"/>
      <c r="W148" s="297"/>
      <c r="X148" s="381"/>
      <c r="Y148" s="335"/>
      <c r="Z148" s="1140"/>
      <c r="AA148" s="1053"/>
      <c r="AB148" s="1054"/>
      <c r="AC148" s="1053"/>
      <c r="AD148" s="1054"/>
      <c r="AE148" s="1053"/>
      <c r="AF148" s="1054"/>
      <c r="AG148" s="1053"/>
      <c r="AH148" s="1054"/>
      <c r="AI148" s="1053"/>
      <c r="AJ148" s="1054"/>
      <c r="AK148" s="413">
        <f>AA148+AC148+AE148+AG148+AI148</f>
        <v>0</v>
      </c>
      <c r="AL148" s="414"/>
      <c r="AM148" s="1125"/>
      <c r="AN148" s="1116"/>
      <c r="AO148" s="1117"/>
      <c r="AP148" s="1114"/>
      <c r="AQ148" s="1115"/>
      <c r="AR148" s="1116"/>
      <c r="AS148" s="1117"/>
      <c r="AT148" s="287"/>
      <c r="AU148" s="336"/>
      <c r="AV148" s="337"/>
      <c r="AW148" s="338"/>
      <c r="AX148" s="339"/>
      <c r="AY148" s="402"/>
      <c r="AZ148" s="1106"/>
      <c r="BA148" s="1109"/>
      <c r="BB148" s="1112"/>
      <c r="BC148" s="1109"/>
      <c r="BD148" s="1089"/>
      <c r="BE148" s="1092"/>
      <c r="BF148" s="415"/>
      <c r="BG148" s="340"/>
      <c r="BH148" s="325">
        <v>0.60000000000000009</v>
      </c>
      <c r="BI148" s="341" t="str">
        <f>IF(ISERROR(IF(V146="R.INHERENTE
3","R. INHERENTE",(IF(BD146="R.RESIDUAL
3","R. RESIDUAL"," ")))),"",(IF(V146="R.INHERENTE
3","R. INHERENTE",(IF(BD146="R.RESIDUAL
3","R. RESIDUAL"," ")))))</f>
        <v xml:space="preserve"> </v>
      </c>
      <c r="BJ148" s="342" t="str">
        <f>IF(ISERROR(IF(V146="R.INHERENTE
8","R. INHERENTE",(IF(BD146="R.RESIDUAL
8","R. RESIDUAL"," ")))),"",(IF(V146="R.INHERENTE
8","R. INHERENTE",(IF(BD146="R.RESIDUAL
8","R. RESIDUAL"," ")))))</f>
        <v xml:space="preserve"> </v>
      </c>
      <c r="BK148" s="343" t="str">
        <f>IF(ISERROR(IF(V146="R.INHERENTE
13","R. INHERENTE",(IF(BD146="R.RESIDUAL
13","R. RESIDUAL"," ")))),"",(IF(V146="R.INHERENTE
13","R. INHERENTE",(IF(BD146="R.RESIDUAL
13","R. RESIDUAL"," ")))))</f>
        <v xml:space="preserve"> </v>
      </c>
      <c r="BL148" s="344" t="str">
        <f>IF(ISERROR(IF(V146="R.INHERENTE
18","R. INHERENTE",(IF(BD146="R.RESIDUAL
18","R. RESIDUAL"," ")))),"",(IF(V146="R.INHERENTE
18","R. INHERENTE",(IF(BD146="R.RESIDUAL
18","R. RESIDUAL"," ")))))</f>
        <v>R. INHERENTE</v>
      </c>
      <c r="BM148" s="345" t="str">
        <f>IF(ISERROR(IF(V146="R.INHERENTE
23","R. INHERENTE",(IF(BD146="R.RESIDUAL
23","R. RESIDUAL"," ")))),"",(IF(V146="R.INHERENTE
23","R. INHERENTE",(IF(BD146="R.RESIDUAL
23","R. RESIDUAL"," ")))))</f>
        <v xml:space="preserve"> </v>
      </c>
      <c r="BN148" s="415"/>
      <c r="BO148" s="1095"/>
      <c r="BP148" s="1077"/>
      <c r="BQ148" s="1099"/>
      <c r="BR148" s="1099"/>
      <c r="BS148" s="1099"/>
      <c r="BT148" s="1080"/>
      <c r="BU148" s="415"/>
      <c r="BV148" s="1083"/>
      <c r="BW148" s="1099"/>
      <c r="BX148" s="1179"/>
      <c r="BY148" s="415"/>
      <c r="BZ148" s="1068"/>
      <c r="CA148" s="1071"/>
      <c r="CB148" s="1074"/>
      <c r="CC148" s="1065"/>
      <c r="CD148" s="1065"/>
      <c r="CE148" s="1065"/>
      <c r="CF148" s="1065"/>
      <c r="CG148" s="1065"/>
      <c r="CH148" s="1065"/>
      <c r="CI148" s="1065"/>
      <c r="CJ148" s="1065"/>
      <c r="CK148" s="1065"/>
      <c r="CL148" s="1065"/>
      <c r="CM148" s="1065"/>
      <c r="CN148" s="1065"/>
      <c r="CO148" s="1065"/>
      <c r="CP148" s="1065"/>
      <c r="CQ148" s="1065"/>
      <c r="CR148" s="1065"/>
      <c r="CS148" s="1065"/>
      <c r="CT148" s="1042"/>
      <c r="CU148" s="415"/>
      <c r="CV148" s="1068"/>
      <c r="CW148" s="1071"/>
      <c r="CX148" s="1074"/>
      <c r="CY148" s="1056"/>
      <c r="CZ148" s="1060"/>
      <c r="DA148" s="1061"/>
      <c r="DB148" s="1060"/>
      <c r="DC148" s="1061"/>
      <c r="DD148" s="1056"/>
      <c r="DE148" s="1056"/>
      <c r="DF148" s="1056"/>
      <c r="DG148" s="1056"/>
      <c r="DH148" s="1056"/>
      <c r="DI148" s="1056"/>
      <c r="DJ148" s="1056"/>
      <c r="DK148" s="1056"/>
      <c r="DL148" s="1056"/>
      <c r="DM148" s="1056"/>
      <c r="DN148" s="1056"/>
      <c r="DO148" s="1056"/>
      <c r="DP148" s="1056"/>
      <c r="DQ148" s="1056"/>
      <c r="DR148" s="1056"/>
      <c r="DS148" s="1056"/>
      <c r="DT148" s="1042"/>
      <c r="DU148" s="415"/>
      <c r="DV148" s="1045"/>
      <c r="DW148" s="1048"/>
      <c r="DX148" s="1048"/>
      <c r="DY148" s="1051"/>
    </row>
    <row r="149" spans="2:129" s="391" customFormat="1" ht="48" customHeight="1">
      <c r="B149" s="1183"/>
      <c r="C149" s="1166"/>
      <c r="D149" s="1169"/>
      <c r="E149" s="1172"/>
      <c r="F149" s="1169"/>
      <c r="G149" s="1175"/>
      <c r="H149" s="1145"/>
      <c r="I149" s="346"/>
      <c r="J149" s="331" t="s">
        <v>1088</v>
      </c>
      <c r="K149" s="371"/>
      <c r="L149" s="333"/>
      <c r="M149" s="1148"/>
      <c r="N149" s="1151"/>
      <c r="O149" s="1154"/>
      <c r="P149" s="415"/>
      <c r="Q149" s="1157"/>
      <c r="R149" s="1160"/>
      <c r="S149" s="1128"/>
      <c r="T149" s="1131"/>
      <c r="U149" s="1134"/>
      <c r="V149" s="1137"/>
      <c r="W149" s="297"/>
      <c r="X149" s="347"/>
      <c r="Y149" s="335"/>
      <c r="Z149" s="1140"/>
      <c r="AA149" s="1053"/>
      <c r="AB149" s="1054"/>
      <c r="AC149" s="1053"/>
      <c r="AD149" s="1054"/>
      <c r="AE149" s="1053"/>
      <c r="AF149" s="1054"/>
      <c r="AG149" s="1053"/>
      <c r="AH149" s="1054"/>
      <c r="AI149" s="1053"/>
      <c r="AJ149" s="1054"/>
      <c r="AK149" s="413">
        <f>AA149+AC149+AE149+AG149+AI149</f>
        <v>0</v>
      </c>
      <c r="AL149" s="414"/>
      <c r="AM149" s="1125"/>
      <c r="AN149" s="1116"/>
      <c r="AO149" s="1117"/>
      <c r="AP149" s="1114"/>
      <c r="AQ149" s="1115"/>
      <c r="AR149" s="1116"/>
      <c r="AS149" s="1117"/>
      <c r="AT149" s="348"/>
      <c r="AU149" s="349"/>
      <c r="AV149" s="350"/>
      <c r="AW149" s="351"/>
      <c r="AX149" s="352"/>
      <c r="AY149" s="402"/>
      <c r="AZ149" s="1106"/>
      <c r="BA149" s="1109"/>
      <c r="BB149" s="1112"/>
      <c r="BC149" s="1109"/>
      <c r="BD149" s="1089"/>
      <c r="BE149" s="1092"/>
      <c r="BF149" s="415"/>
      <c r="BG149" s="340"/>
      <c r="BH149" s="325">
        <v>0.4</v>
      </c>
      <c r="BI149" s="341" t="str">
        <f>IF(ISERROR(IF(V146="R.INHERENTE
2","R. INHERENTE",(IF(BD146="R.RESIDUAL
2","R. RESIDUAL"," ")))),"",(IF(V146="R.INHERENTE
2","R. INHERENTE",(IF(BD146="R.RESIDUAL
2","R. RESIDUAL"," ")))))</f>
        <v xml:space="preserve"> </v>
      </c>
      <c r="BJ149" s="342" t="str">
        <f>IF(ISERROR(IF(V146="R.INHERENTE
7","R. INHERENTE",(IF(BD146="R.RESIDUAL
7","R. RESIDUAL"," ")))),"",(IF(V146="R.INHERENTE
7","R. INHERENTE",(IF(BD146="R.RESIDUAL
7","R. RESIDUAL"," ")))))</f>
        <v xml:space="preserve"> </v>
      </c>
      <c r="BK149" s="353" t="str">
        <f>IF(ISERROR(IF(V146="R.INHERENTE
12","R. INHERENTE",(IF(BD146="R.RESIDUAL
12","R. RESIDUAL"," ")))),"",(IF(V146="R.INHERENTE
12","R. INHERENTE",(IF(BD146="R.RESIDUAL
12","R. RESIDUAL"," ")))))</f>
        <v xml:space="preserve"> </v>
      </c>
      <c r="BL149" s="343" t="str">
        <f>IF(ISERROR(IF(V146="R.INHERENTE
17","R. INHERENTE",(IF(BD146="R.RESIDUAL
17","R. RESIDUAL"," ")))),"",(IF(V146="R.INHERENTE
17","R. INHERENTE",(IF(BD146="R.RESIDUAL
17","R. RESIDUAL"," ")))))</f>
        <v>R. RESIDUAL</v>
      </c>
      <c r="BM149" s="345" t="str">
        <f>IF(ISERROR(IF(V146="R.INHERENTE
22","R. INHERENTE",(IF(BD146="R.RESIDUAL
22","R. RESIDUAL"," ")))),"",(IF(V146="R.INHERENTE
22","R. INHERENTE",(IF(BD146="R.RESIDUAL
22","R. RESIDUAL"," ")))))</f>
        <v xml:space="preserve"> </v>
      </c>
      <c r="BN149" s="415"/>
      <c r="BO149" s="1095"/>
      <c r="BP149" s="1077"/>
      <c r="BQ149" s="1099"/>
      <c r="BR149" s="1099"/>
      <c r="BS149" s="1099"/>
      <c r="BT149" s="1080"/>
      <c r="BU149" s="415"/>
      <c r="BV149" s="1083"/>
      <c r="BW149" s="1099"/>
      <c r="BX149" s="1179"/>
      <c r="BY149" s="415"/>
      <c r="BZ149" s="1068"/>
      <c r="CA149" s="1071"/>
      <c r="CB149" s="1074"/>
      <c r="CC149" s="1065"/>
      <c r="CD149" s="1065"/>
      <c r="CE149" s="1065"/>
      <c r="CF149" s="1065"/>
      <c r="CG149" s="1065"/>
      <c r="CH149" s="1065"/>
      <c r="CI149" s="1065"/>
      <c r="CJ149" s="1065"/>
      <c r="CK149" s="1065"/>
      <c r="CL149" s="1065"/>
      <c r="CM149" s="1065"/>
      <c r="CN149" s="1065"/>
      <c r="CO149" s="1065"/>
      <c r="CP149" s="1065"/>
      <c r="CQ149" s="1065"/>
      <c r="CR149" s="1065"/>
      <c r="CS149" s="1065"/>
      <c r="CT149" s="1042"/>
      <c r="CU149" s="415"/>
      <c r="CV149" s="1068"/>
      <c r="CW149" s="1071"/>
      <c r="CX149" s="1074"/>
      <c r="CY149" s="1056"/>
      <c r="CZ149" s="1060"/>
      <c r="DA149" s="1061"/>
      <c r="DB149" s="1060"/>
      <c r="DC149" s="1061"/>
      <c r="DD149" s="1056"/>
      <c r="DE149" s="1056"/>
      <c r="DF149" s="1056"/>
      <c r="DG149" s="1056"/>
      <c r="DH149" s="1056"/>
      <c r="DI149" s="1056"/>
      <c r="DJ149" s="1056"/>
      <c r="DK149" s="1056"/>
      <c r="DL149" s="1056"/>
      <c r="DM149" s="1056"/>
      <c r="DN149" s="1056"/>
      <c r="DO149" s="1056"/>
      <c r="DP149" s="1056"/>
      <c r="DQ149" s="1056"/>
      <c r="DR149" s="1056"/>
      <c r="DS149" s="1056"/>
      <c r="DT149" s="1042"/>
      <c r="DU149" s="415"/>
      <c r="DV149" s="1045"/>
      <c r="DW149" s="1048"/>
      <c r="DX149" s="1048"/>
      <c r="DY149" s="1051"/>
    </row>
    <row r="150" spans="2:129" s="391" customFormat="1" ht="48" customHeight="1" thickBot="1">
      <c r="B150" s="1184"/>
      <c r="C150" s="1167"/>
      <c r="D150" s="1170"/>
      <c r="E150" s="1173"/>
      <c r="F150" s="1170"/>
      <c r="G150" s="1176"/>
      <c r="H150" s="1146"/>
      <c r="I150" s="354"/>
      <c r="J150" s="355" t="s">
        <v>1089</v>
      </c>
      <c r="K150" s="372"/>
      <c r="L150" s="357"/>
      <c r="M150" s="1149"/>
      <c r="N150" s="1152"/>
      <c r="O150" s="1155"/>
      <c r="P150" s="415"/>
      <c r="Q150" s="1158"/>
      <c r="R150" s="1161"/>
      <c r="S150" s="1129"/>
      <c r="T150" s="1132"/>
      <c r="U150" s="1135"/>
      <c r="V150" s="1138"/>
      <c r="W150" s="297"/>
      <c r="X150" s="358"/>
      <c r="Y150" s="359"/>
      <c r="Z150" s="1141"/>
      <c r="AA150" s="1142"/>
      <c r="AB150" s="1143"/>
      <c r="AC150" s="1142"/>
      <c r="AD150" s="1143"/>
      <c r="AE150" s="1142"/>
      <c r="AF150" s="1143"/>
      <c r="AG150" s="1142"/>
      <c r="AH150" s="1143"/>
      <c r="AI150" s="1142"/>
      <c r="AJ150" s="1143"/>
      <c r="AK150" s="416">
        <f>AA150+AC150+AE150+AG150+AI150</f>
        <v>0</v>
      </c>
      <c r="AL150" s="417"/>
      <c r="AM150" s="1126"/>
      <c r="AN150" s="1118"/>
      <c r="AO150" s="1119"/>
      <c r="AP150" s="1120"/>
      <c r="AQ150" s="1121"/>
      <c r="AR150" s="1118"/>
      <c r="AS150" s="1119"/>
      <c r="AT150" s="360"/>
      <c r="AU150" s="361"/>
      <c r="AV150" s="362"/>
      <c r="AW150" s="363"/>
      <c r="AX150" s="364"/>
      <c r="AY150" s="402">
        <f>+(IF(AND($AZ158&gt;0,$AZ158&lt;=0.2),0.2,(IF(AND($AZ158&gt;0.2,$AZ158&lt;=0.4),0.4,(IF(AND($AZ158&gt;0.4,$AZ158&lt;=0.6),0.6,(IF(AND($AZ158&gt;0.6,$AZ158&lt;=0.8),0.8,(IF($AZ158&gt;0.8,1,""))))))))))</f>
        <v>0.4</v>
      </c>
      <c r="AZ150" s="1107"/>
      <c r="BA150" s="1110"/>
      <c r="BB150" s="1113"/>
      <c r="BC150" s="1110"/>
      <c r="BD150" s="1090"/>
      <c r="BE150" s="1093"/>
      <c r="BF150" s="415"/>
      <c r="BG150" s="340"/>
      <c r="BH150" s="365">
        <v>0.2</v>
      </c>
      <c r="BI150" s="366" t="str">
        <f>IF(ISERROR(IF(V146="R.INHERENTE
1","R. INHERENTE",(IF(BD146="R.RESIDUAL
1","R. RESIDUAL"," ")))),"",(IF(V146="R.INHERENTE
1","R. INHERENTE",(IF(BD146="R.RESIDUAL
1","R. RESIDUAL"," ")))))</f>
        <v xml:space="preserve"> </v>
      </c>
      <c r="BJ150" s="367" t="str">
        <f>IF(ISERROR(IF(V146="R.INHERENTE
6","R. INHERENTE",(IF(BD146="R.RESIDUAL
6","R. RESIDUAL"," ")))),"",(IF(V146="R.INHERENTE
6","R. INHERENTE",(IF(BD146="R.RESIDUAL
6","R. RESIDUAL"," ")))))</f>
        <v xml:space="preserve"> </v>
      </c>
      <c r="BK150" s="368" t="str">
        <f>IF(ISERROR(IF(V146="R.INHERENTE
11","R. INHERENTE",(IF(BD146="R.RESIDUAL
11","R. RESIDUAL"," ")))),"",(IF(V146="R.INHERENTE
11","R. INHERENTE",(IF(BD146="R.RESIDUAL
11","R. RESIDUAL"," ")))))</f>
        <v xml:space="preserve"> </v>
      </c>
      <c r="BL150" s="369" t="str">
        <f>IF(ISERROR(IF(V146="R.INHERENTE
16","R. INHERENTE",(IF(BD146="R.RESIDUAL
16","R. RESIDUAL"," ")))),"",(IF(V146="R.INHERENTE
16","R. INHERENTE",(IF(BD146="R.RESIDUAL
16","R. RESIDUAL"," ")))))</f>
        <v xml:space="preserve"> </v>
      </c>
      <c r="BM150" s="370" t="str">
        <f>IF(ISERROR(IF(V146="R.INHERENTE
21","R. INHERENTE",(IF(BD146="R.RESIDUAL
21","R. RESIDUAL"," ")))),"",(IF(V146="R.INHERENTE
21","R. INHERENTE",(IF(BD146="R.RESIDUAL
21","R. RESIDUAL"," ")))))</f>
        <v xml:space="preserve"> </v>
      </c>
      <c r="BN150" s="415"/>
      <c r="BO150" s="1096"/>
      <c r="BP150" s="1078"/>
      <c r="BQ150" s="1100"/>
      <c r="BR150" s="1100"/>
      <c r="BS150" s="1100"/>
      <c r="BT150" s="1081"/>
      <c r="BU150" s="415"/>
      <c r="BV150" s="1084"/>
      <c r="BW150" s="1100"/>
      <c r="BX150" s="1180"/>
      <c r="BY150" s="415"/>
      <c r="BZ150" s="1069"/>
      <c r="CA150" s="1072"/>
      <c r="CB150" s="1075"/>
      <c r="CC150" s="1066"/>
      <c r="CD150" s="1066"/>
      <c r="CE150" s="1066"/>
      <c r="CF150" s="1066"/>
      <c r="CG150" s="1066"/>
      <c r="CH150" s="1066"/>
      <c r="CI150" s="1066"/>
      <c r="CJ150" s="1066"/>
      <c r="CK150" s="1066"/>
      <c r="CL150" s="1066"/>
      <c r="CM150" s="1066"/>
      <c r="CN150" s="1066"/>
      <c r="CO150" s="1066"/>
      <c r="CP150" s="1066"/>
      <c r="CQ150" s="1066"/>
      <c r="CR150" s="1066"/>
      <c r="CS150" s="1066"/>
      <c r="CT150" s="1043"/>
      <c r="CU150" s="415"/>
      <c r="CV150" s="1069"/>
      <c r="CW150" s="1072"/>
      <c r="CX150" s="1075"/>
      <c r="CY150" s="1057"/>
      <c r="CZ150" s="1062"/>
      <c r="DA150" s="1063"/>
      <c r="DB150" s="1062"/>
      <c r="DC150" s="1063"/>
      <c r="DD150" s="1057"/>
      <c r="DE150" s="1057"/>
      <c r="DF150" s="1057"/>
      <c r="DG150" s="1057"/>
      <c r="DH150" s="1057"/>
      <c r="DI150" s="1057"/>
      <c r="DJ150" s="1057"/>
      <c r="DK150" s="1057"/>
      <c r="DL150" s="1057"/>
      <c r="DM150" s="1057"/>
      <c r="DN150" s="1057"/>
      <c r="DO150" s="1057"/>
      <c r="DP150" s="1057"/>
      <c r="DQ150" s="1057"/>
      <c r="DR150" s="1057"/>
      <c r="DS150" s="1057"/>
      <c r="DT150" s="1043"/>
      <c r="DU150" s="415"/>
      <c r="DV150" s="1046"/>
      <c r="DW150" s="1049"/>
      <c r="DX150" s="1049"/>
      <c r="DY150" s="1052"/>
    </row>
    <row r="151" spans="2:129" ht="12.75" customHeight="1" thickBot="1">
      <c r="W151" s="297"/>
      <c r="AY151" s="402"/>
      <c r="BI151" s="419">
        <v>0.2</v>
      </c>
      <c r="BJ151" s="420">
        <v>0.4</v>
      </c>
      <c r="BK151" s="420">
        <v>0.60000000000000009</v>
      </c>
      <c r="BL151" s="420">
        <v>0.8</v>
      </c>
      <c r="BM151" s="420">
        <v>1</v>
      </c>
    </row>
    <row r="152" spans="2:129" s="391" customFormat="1" ht="48" customHeight="1" thickBot="1">
      <c r="B152" s="1162" t="s">
        <v>1569</v>
      </c>
      <c r="C152" s="1165">
        <v>23</v>
      </c>
      <c r="D152" s="1168" t="s">
        <v>1570</v>
      </c>
      <c r="E152" s="1171" t="s">
        <v>1571</v>
      </c>
      <c r="F152" s="1168" t="s">
        <v>1043</v>
      </c>
      <c r="G152" s="1174" t="s">
        <v>1044</v>
      </c>
      <c r="H152" s="1144" t="s">
        <v>1572</v>
      </c>
      <c r="I152" s="314" t="s">
        <v>1573</v>
      </c>
      <c r="J152" s="315" t="s">
        <v>1047</v>
      </c>
      <c r="K152" s="316" t="s">
        <v>1574</v>
      </c>
      <c r="L152" s="317" t="s">
        <v>1093</v>
      </c>
      <c r="M152" s="1147" t="str">
        <f>IF(G152="","",(CONCATENATE("Posibilidad de afectación ",G152," ",H152," ",I152," ",I153," ",I154," ",I155," ",I156)))</f>
        <v xml:space="preserve">Posibilidad de afectación económica y reputacional por toma de decisiones contraria a la ley en beneficio propio o de un tercero, debido a omisión intencional en el seguimiento de control de términos de las etapas procesales  y/o evaluación tardía intencional de las etapas procesales.   </v>
      </c>
      <c r="N152" s="1150" t="s">
        <v>1050</v>
      </c>
      <c r="O152" s="1153" t="s">
        <v>1126</v>
      </c>
      <c r="P152" s="415"/>
      <c r="Q152" s="1156" t="s">
        <v>1178</v>
      </c>
      <c r="R152" s="1159">
        <f>IF(ISERROR(VLOOKUP($Q152,[3]Listas!$F$21:$G$25,2,FALSE)),"",(VLOOKUP($Q152,[3]Listas!$F$21:$G$25,2,FALSE)))</f>
        <v>0.6</v>
      </c>
      <c r="S152" s="1127" t="str">
        <f>IF(ISERROR(VLOOKUP($R152,[3]Listas!$F$4:$G$8,2,FALSE)),"",(VLOOKUP($R152,[3]Listas!$F$4:$G$8,2,FALSE)))</f>
        <v>MEDIA
El evento podrá ocurrir en algún momento.</v>
      </c>
      <c r="T152" s="1130" t="s">
        <v>1220</v>
      </c>
      <c r="U152" s="1133">
        <f>IF(ISERROR(VLOOKUP($T152,[3]Listas!$F$30:$G$37,2,FALSE)),"",(VLOOKUP($T152,[3]Listas!$F$30:$G$37,2,FALSE)))</f>
        <v>0.6</v>
      </c>
      <c r="V152" s="1136" t="str">
        <f>IF(R152="","",(CONCATENATE("R.INHERENTE
",(IF(AND($R152=0.2,$U152=0.2),1,(IF(AND($R152=0.2,$U152=0.4),6,(IF(AND($R152=0.2,$U152=0.6),11,(IF(AND($R152=0.2,$U152=0.8),16,(IF(AND($R152=0.2,$U152=1),21,(IF(AND($R152=0.4,$U152=0.2),2,(IF(AND($R152=0.4,$U152=0.4),7,(IF(AND($R152=0.4,$U152=0.6),12,(IF(AND($R152=0.4,$U152=0.8),17,(IF(AND($R152=0.4,$U152=1),22,(IF(AND($R152=0.6,$U152=0.2),3,(IF(AND($R152=0.6,$U152=0.4),8,(IF(AND($R152=0.6,$U152=0.6),13,(IF(AND($R152=0.6,$U152=0.8),18,(IF(AND($R152=0.6,$U152=1),23,(IF(AND($R152=0.8,$U152=0.2),4,(IF(AND($R152=0.8,$U152=0.4),9,(IF(AND($R152=0.8,$U152=0.6),14,(IF(AND($R152=0.8,$U152=0.8),19,(IF(AND($R152=0.8,$U152=1),24,(IF(AND($R152=1,$U152=0.2),5,(IF(AND($R152=1,$U152=0.4),10,(IF(AND($R152=1,$U152=0.6),15,(IF(AND($R152=1,$U152=0.8),20,(IF(AND($R152=1,$U152=1),25,"")))))))))))))))))))))))))))))))))))))))))))))))))))))</f>
        <v>R.INHERENTE
13</v>
      </c>
      <c r="W152" s="297"/>
      <c r="X152" s="318" t="s">
        <v>1575</v>
      </c>
      <c r="Y152" s="319" t="s">
        <v>1055</v>
      </c>
      <c r="Z152" s="1139" t="s">
        <v>1056</v>
      </c>
      <c r="AA152" s="1122">
        <v>25</v>
      </c>
      <c r="AB152" s="1123"/>
      <c r="AC152" s="1122"/>
      <c r="AD152" s="1123"/>
      <c r="AE152" s="1122"/>
      <c r="AF152" s="1123"/>
      <c r="AG152" s="1122"/>
      <c r="AH152" s="1123"/>
      <c r="AI152" s="1122">
        <v>15</v>
      </c>
      <c r="AJ152" s="1123"/>
      <c r="AK152" s="411">
        <f>AA152+AC152+AE152+AG152+AI152</f>
        <v>40</v>
      </c>
      <c r="AL152" s="412">
        <v>0.36</v>
      </c>
      <c r="AM152" s="1124">
        <f>U152</f>
        <v>0.6</v>
      </c>
      <c r="AN152" s="1103" t="s">
        <v>1022</v>
      </c>
      <c r="AO152" s="1104"/>
      <c r="AP152" s="1181" t="s">
        <v>1057</v>
      </c>
      <c r="AQ152" s="1181"/>
      <c r="AR152" s="1103" t="s">
        <v>1022</v>
      </c>
      <c r="AS152" s="1104"/>
      <c r="AT152" s="320" t="s">
        <v>1576</v>
      </c>
      <c r="AU152" s="321" t="s">
        <v>172</v>
      </c>
      <c r="AV152" s="322" t="s">
        <v>1577</v>
      </c>
      <c r="AW152" s="323" t="s">
        <v>1578</v>
      </c>
      <c r="AX152" s="324" t="s">
        <v>1579</v>
      </c>
      <c r="AY152" s="402"/>
      <c r="AZ152" s="1105">
        <f>+MIN(AL152:AL156)</f>
        <v>0.216</v>
      </c>
      <c r="BA152" s="1108" t="str">
        <f>+(IF($AY144=0.2,"MUY BAJA",(IF($AY144=0.4,"BAJA",(IF($AY144=0.6,"MEDIA",(IF($AY144=0.8,"ALTA",(IF($AY144=1,"MUY ALTA",""))))))))))</f>
        <v>BAJA</v>
      </c>
      <c r="BB152" s="1111">
        <f>+MIN(AM152:AM156)</f>
        <v>0.6</v>
      </c>
      <c r="BC152" s="1108" t="str">
        <f>+(IF($BF152=0.2,"MUY BAJA",(IF($BF152=0.4,"BAJA",(IF($BF152=0.6,"MEDIA",(IF($BF152=0.8,"ALTA",(IF($BF152=1,"MUY ALTA",""))))))))))</f>
        <v>MEDIA</v>
      </c>
      <c r="BD152" s="1088" t="str">
        <f>IF($AY144="","",(CONCATENATE("R.RESIDUAL
",(IF(AND($AY144=0.2,$BF152=0.2),1,(IF(AND($AY144=0.2,$BF152=0.4),6,(IF(AND($AY144=0.2,$BF152=0.6),11,(IF(AND($AY144=0.2,$BF152=0.8),16,(IF(AND($AY144=0.2,$BF152=1),21,(IF(AND($AY144=0.4,$BF152=0.2),2,(IF(AND($AY144=0.4,$BF152=0.4),7,(IF(AND($AY144=0.4,$BF152=0.6),12,(IF(AND($AY144=0.4,$BF152=0.8),17,(IF(AND($AY144=0.4,$BF152=1),22,(IF(AND($AY144=0.6,$BF152=0.2),3,(IF(AND($AY144=0.6,$BF152=0.4),8,(IF(AND($AY144=0.6,$BF152=0.6),13,(IF(AND($AY144=0.6,$BF152=0.8),18,(IF(AND($AY144=0.6,$BF152=1),23,(IF(AND($AY144=0.8,$BF152=0.2),4,(IF(AND($AY144=0.8,$BF152=0.4),9,(IF(AND($AY144=0.8,$BF152=0.6),14,(IF(AND($AY144=0.8,$BF152=0.8),19,(IF(AND($AY144=0.8,$BF152=1),24,(IF(AND($AY144=1,$BF152=0.2),5,(IF(AND($AY144=1,$BF152=0.4),10,(IF(AND($AY144=1,$BF152=0.6),15,(IF(AND($AY144=1,$BF152=0.8),20,(IF(AND($AY144=1,$BF152=1),25,"")))))))))))))))))))))))))))))))))))))))))))))))))))))</f>
        <v>R.RESIDUAL
12</v>
      </c>
      <c r="BE152" s="1091" t="s">
        <v>1063</v>
      </c>
      <c r="BF152" s="402">
        <f>+(IF(AND($BB152&gt;0,$BB152&lt;=0.2),0.2,(IF(AND($BB152&gt;0.2,$BB152&lt;=0.4),0.4,(IF(AND($BB152&gt;0.4,$BB152&lt;=0.6),0.6,(IF(AND($BB152&gt;0.6,$BB152&lt;=0.8),0.8,(IF($BB152&gt;0.8,1,""))))))))))</f>
        <v>0.6</v>
      </c>
      <c r="BG152" s="298">
        <f>+VLOOKUP($BD152,[3]Listas!$G$114:$H$138,2,FALSE)</f>
        <v>12</v>
      </c>
      <c r="BH152" s="325">
        <v>1</v>
      </c>
      <c r="BI152" s="326" t="str">
        <f>IF(ISERROR(IF(V152="R.INHERENTE
5","R. INHERENTE",(IF(BD152="R.RESIDUAL
5","R. RESIDUAL"," ")))),"",(IF(V152="R.INHERENTE
5","R. INHERENTE",(IF(BD152="R.RESIDUAL
5","R. RESIDUAL"," ")))))</f>
        <v xml:space="preserve"> </v>
      </c>
      <c r="BJ152" s="327" t="str">
        <f>IF(ISERROR(IF(V152="R.INHERENTE
10","R. INHERENTE",(IF(BD152="R.RESIDUAL
10","R. RESIDUAL"," ")))),"",(IF(V152="R.INHERENTE
10","R. INHERENTE",(IF(BD152="R.RESIDUAL
10","R. RESIDUAL"," ")))))</f>
        <v xml:space="preserve"> </v>
      </c>
      <c r="BK152" s="328" t="str">
        <f>IF(ISERROR(IF(V152="R.INHERENTE
15","R. INHERENTE",(IF(BD152="R.RESIDUAL
15","R. RESIDUAL"," ")))),"",(IF(V152="R.INHERENTE
15","R. INHERENTE",(IF(BD152="R.RESIDUAL
15","R. RESIDUAL"," ")))))</f>
        <v xml:space="preserve"> </v>
      </c>
      <c r="BL152" s="328" t="str">
        <f>IF(ISERROR(IF(V152="R.INHERENTE
20","R. INHERENTE",(IF(BD152="R.RESIDUAL
20","R. RESIDUAL"," ")))),"",(IF(V152="R.INHERENTE
20","R. INHERENTE",(IF(BD152="R.RESIDUAL
20","R. RESIDUAL"," ")))))</f>
        <v xml:space="preserve"> </v>
      </c>
      <c r="BM152" s="329" t="str">
        <f>IF(ISERROR(IF(V152="R.INHERENTE
25","R. INHERENTE",(IF(BD152="R.RESIDUAL
25","R. RESIDUAL"," ")))),"",(IF(V152="R.INHERENTE
25","R. INHERENTE",(IF(BD152="R.RESIDUAL
25","R. RESIDUAL"," ")))))</f>
        <v xml:space="preserve"> </v>
      </c>
      <c r="BN152" s="415"/>
      <c r="BO152" s="1094" t="s">
        <v>1580</v>
      </c>
      <c r="BP152" s="1097" t="s">
        <v>1581</v>
      </c>
      <c r="BQ152" s="1098">
        <v>45017</v>
      </c>
      <c r="BR152" s="1098">
        <v>45170</v>
      </c>
      <c r="BS152" s="1177" t="s">
        <v>172</v>
      </c>
      <c r="BT152" s="1079" t="s">
        <v>1067</v>
      </c>
      <c r="BU152" s="415"/>
      <c r="BV152" s="1082" t="s">
        <v>1582</v>
      </c>
      <c r="BW152" s="1177" t="s">
        <v>1583</v>
      </c>
      <c r="BX152" s="1178" t="s">
        <v>1584</v>
      </c>
      <c r="BY152" s="415"/>
      <c r="BZ152" s="1067" t="s">
        <v>1070</v>
      </c>
      <c r="CA152" s="1070" t="s">
        <v>1071</v>
      </c>
      <c r="CB152" s="1073" t="s">
        <v>1072</v>
      </c>
      <c r="CC152" s="1064"/>
      <c r="CD152" s="1064" t="s">
        <v>1022</v>
      </c>
      <c r="CE152" s="1064" t="s">
        <v>1022</v>
      </c>
      <c r="CF152" s="1064" t="s">
        <v>1022</v>
      </c>
      <c r="CG152" s="1064"/>
      <c r="CH152" s="1064" t="s">
        <v>1022</v>
      </c>
      <c r="CI152" s="1064" t="s">
        <v>1022</v>
      </c>
      <c r="CJ152" s="1064" t="s">
        <v>1022</v>
      </c>
      <c r="CK152" s="1064"/>
      <c r="CL152" s="1064" t="s">
        <v>1023</v>
      </c>
      <c r="CM152" s="1064" t="s">
        <v>1023</v>
      </c>
      <c r="CN152" s="1064" t="s">
        <v>1023</v>
      </c>
      <c r="CO152" s="1064"/>
      <c r="CP152" s="1064" t="s">
        <v>1022</v>
      </c>
      <c r="CQ152" s="1064" t="s">
        <v>1022</v>
      </c>
      <c r="CR152" s="1064" t="s">
        <v>1022</v>
      </c>
      <c r="CS152" s="1064"/>
      <c r="CT152" s="1041" t="s">
        <v>1073</v>
      </c>
      <c r="CU152" s="415"/>
      <c r="CV152" s="1067" t="s">
        <v>1070</v>
      </c>
      <c r="CW152" s="1070" t="s">
        <v>1071</v>
      </c>
      <c r="CX152" s="1073" t="s">
        <v>1072</v>
      </c>
      <c r="CY152" s="1055"/>
      <c r="CZ152" s="1058" t="s">
        <v>1023</v>
      </c>
      <c r="DA152" s="1059"/>
      <c r="DB152" s="1058"/>
      <c r="DC152" s="1059"/>
      <c r="DD152" s="1055" t="s">
        <v>1022</v>
      </c>
      <c r="DE152" s="1055" t="s">
        <v>1022</v>
      </c>
      <c r="DF152" s="1055" t="s">
        <v>1022</v>
      </c>
      <c r="DG152" s="1055"/>
      <c r="DH152" s="1055" t="s">
        <v>1022</v>
      </c>
      <c r="DI152" s="1055" t="s">
        <v>1022</v>
      </c>
      <c r="DJ152" s="1055" t="s">
        <v>1022</v>
      </c>
      <c r="DK152" s="1055"/>
      <c r="DL152" s="1055" t="s">
        <v>1023</v>
      </c>
      <c r="DM152" s="1055" t="s">
        <v>1023</v>
      </c>
      <c r="DN152" s="1055" t="s">
        <v>1023</v>
      </c>
      <c r="DO152" s="1055"/>
      <c r="DP152" s="1055" t="s">
        <v>1022</v>
      </c>
      <c r="DQ152" s="1055" t="s">
        <v>1022</v>
      </c>
      <c r="DR152" s="1055" t="s">
        <v>1022</v>
      </c>
      <c r="DS152" s="1055"/>
      <c r="DT152" s="1041" t="s">
        <v>1074</v>
      </c>
      <c r="DU152" s="415"/>
      <c r="DV152" s="1044"/>
      <c r="DW152" s="1047"/>
      <c r="DX152" s="1047"/>
      <c r="DY152" s="1050"/>
    </row>
    <row r="153" spans="2:129" s="391" customFormat="1" ht="48" customHeight="1">
      <c r="B153" s="1163"/>
      <c r="C153" s="1166"/>
      <c r="D153" s="1169"/>
      <c r="E153" s="1172"/>
      <c r="F153" s="1169"/>
      <c r="G153" s="1175"/>
      <c r="H153" s="1145"/>
      <c r="I153" s="330" t="s">
        <v>1585</v>
      </c>
      <c r="J153" s="331" t="s">
        <v>1076</v>
      </c>
      <c r="K153" s="332" t="s">
        <v>1586</v>
      </c>
      <c r="L153" s="333" t="s">
        <v>1049</v>
      </c>
      <c r="M153" s="1148"/>
      <c r="N153" s="1151"/>
      <c r="O153" s="1154"/>
      <c r="P153" s="415"/>
      <c r="Q153" s="1157"/>
      <c r="R153" s="1160"/>
      <c r="S153" s="1128"/>
      <c r="T153" s="1131"/>
      <c r="U153" s="1134"/>
      <c r="V153" s="1137"/>
      <c r="W153" s="297"/>
      <c r="X153" s="318" t="s">
        <v>1587</v>
      </c>
      <c r="Y153" s="335" t="s">
        <v>1055</v>
      </c>
      <c r="Z153" s="1140"/>
      <c r="AA153" s="1053">
        <v>25</v>
      </c>
      <c r="AB153" s="1054"/>
      <c r="AC153" s="1053"/>
      <c r="AD153" s="1054"/>
      <c r="AE153" s="1053"/>
      <c r="AF153" s="1054"/>
      <c r="AG153" s="1053"/>
      <c r="AH153" s="1054"/>
      <c r="AI153" s="1053">
        <v>15</v>
      </c>
      <c r="AJ153" s="1054"/>
      <c r="AK153" s="413">
        <f>AA153+AC153+AE153+AG153+AI153</f>
        <v>40</v>
      </c>
      <c r="AL153" s="414">
        <v>0.216</v>
      </c>
      <c r="AM153" s="1125"/>
      <c r="AN153" s="1116" t="s">
        <v>1022</v>
      </c>
      <c r="AO153" s="1117"/>
      <c r="AP153" s="1114" t="s">
        <v>1057</v>
      </c>
      <c r="AQ153" s="1115"/>
      <c r="AR153" s="1116" t="s">
        <v>1022</v>
      </c>
      <c r="AS153" s="1117"/>
      <c r="AT153" s="287" t="s">
        <v>1588</v>
      </c>
      <c r="AU153" s="336" t="s">
        <v>172</v>
      </c>
      <c r="AV153" s="337" t="s">
        <v>1589</v>
      </c>
      <c r="AW153" s="338" t="s">
        <v>1578</v>
      </c>
      <c r="AX153" s="339" t="s">
        <v>1579</v>
      </c>
      <c r="AY153" s="402"/>
      <c r="AZ153" s="1106"/>
      <c r="BA153" s="1109"/>
      <c r="BB153" s="1112"/>
      <c r="BC153" s="1109"/>
      <c r="BD153" s="1089"/>
      <c r="BE153" s="1092"/>
      <c r="BF153" s="415"/>
      <c r="BG153" s="340"/>
      <c r="BH153" s="325">
        <v>0.8</v>
      </c>
      <c r="BI153" s="341" t="str">
        <f>IF(ISERROR(IF(V152="R.INHERENTE
4","R. INHERENTE",(IF(BD152="R.RESIDUAL
4","R. RESIDUAL"," ")))),"",(IF(V152="R.INHERENTE
4","R. INHERENTE",(IF(BD152="R.RESIDUAL
4","R. RESIDUAL"," ")))))</f>
        <v xml:space="preserve"> </v>
      </c>
      <c r="BJ153" s="342" t="str">
        <f>IF(ISERROR(IF(V152="R.INHERENTE
9","R. INHERENTE",(IF(BD152="R.RESIDUAL
9","R. RESIDUAL"," ")))),"",(IF(V152="R.INHERENTE
9","R. INHERENTE",(IF(BD152="R.RESIDUAL
9","R. RESIDUAL"," ")))))</f>
        <v xml:space="preserve"> </v>
      </c>
      <c r="BK153" s="343" t="str">
        <f>IF(ISERROR(IF(V152="R.INHERENTE
14","R. INHERENTE",(IF(BD152="R.RESIDUAL
14","R. RESIDUAL"," ")))),"",(IF(V152="R.INHERENTE
14","R. INHERENTE",(IF(BD152="R.RESIDUAL
14","R. RESIDUAL"," ")))))</f>
        <v xml:space="preserve"> </v>
      </c>
      <c r="BL153" s="344" t="str">
        <f>IF(ISERROR(IF(V152="R.INHERENTE
19","R. INHERENTE",(IF(BD152="R.RESIDUAL
19","R. RESIDUAL"," ")))),"",(IF(V152="R.INHERENTE
19","R. INHERENTE",(IF(BD152="R.RESIDUAL
19","R. RESIDUAL"," ")))))</f>
        <v xml:space="preserve"> </v>
      </c>
      <c r="BM153" s="345" t="str">
        <f>IF(ISERROR(IF(V152="R.INHERENTE
24","R. INHERENTE",(IF(BD152="R.RESIDUAL
24","R. RESIDUAL"," ")))),"",(IF(V152="R.INHERENTE
24","R. INHERENTE",(IF(BD152="R.RESIDUAL
24","R. RESIDUAL"," ")))))</f>
        <v xml:space="preserve"> </v>
      </c>
      <c r="BN153" s="415"/>
      <c r="BO153" s="1095"/>
      <c r="BP153" s="1077"/>
      <c r="BQ153" s="1099"/>
      <c r="BR153" s="1099"/>
      <c r="BS153" s="1099"/>
      <c r="BT153" s="1080"/>
      <c r="BU153" s="415"/>
      <c r="BV153" s="1083"/>
      <c r="BW153" s="1099"/>
      <c r="BX153" s="1179"/>
      <c r="BY153" s="415"/>
      <c r="BZ153" s="1068"/>
      <c r="CA153" s="1071"/>
      <c r="CB153" s="1074"/>
      <c r="CC153" s="1065"/>
      <c r="CD153" s="1065"/>
      <c r="CE153" s="1065"/>
      <c r="CF153" s="1065"/>
      <c r="CG153" s="1065"/>
      <c r="CH153" s="1065"/>
      <c r="CI153" s="1065"/>
      <c r="CJ153" s="1065"/>
      <c r="CK153" s="1065"/>
      <c r="CL153" s="1065"/>
      <c r="CM153" s="1065"/>
      <c r="CN153" s="1065"/>
      <c r="CO153" s="1065"/>
      <c r="CP153" s="1065"/>
      <c r="CQ153" s="1065"/>
      <c r="CR153" s="1065"/>
      <c r="CS153" s="1065"/>
      <c r="CT153" s="1042"/>
      <c r="CU153" s="415"/>
      <c r="CV153" s="1068"/>
      <c r="CW153" s="1071"/>
      <c r="CX153" s="1074"/>
      <c r="CY153" s="1056"/>
      <c r="CZ153" s="1060"/>
      <c r="DA153" s="1061"/>
      <c r="DB153" s="1060"/>
      <c r="DC153" s="1061"/>
      <c r="DD153" s="1056"/>
      <c r="DE153" s="1056"/>
      <c r="DF153" s="1056"/>
      <c r="DG153" s="1056"/>
      <c r="DH153" s="1056"/>
      <c r="DI153" s="1056"/>
      <c r="DJ153" s="1056"/>
      <c r="DK153" s="1056"/>
      <c r="DL153" s="1056"/>
      <c r="DM153" s="1056"/>
      <c r="DN153" s="1056"/>
      <c r="DO153" s="1056"/>
      <c r="DP153" s="1056"/>
      <c r="DQ153" s="1056"/>
      <c r="DR153" s="1056"/>
      <c r="DS153" s="1056"/>
      <c r="DT153" s="1042"/>
      <c r="DU153" s="415"/>
      <c r="DV153" s="1045"/>
      <c r="DW153" s="1048"/>
      <c r="DX153" s="1048"/>
      <c r="DY153" s="1051"/>
    </row>
    <row r="154" spans="2:129" s="391" customFormat="1" ht="48" customHeight="1">
      <c r="B154" s="1163"/>
      <c r="C154" s="1166"/>
      <c r="D154" s="1169"/>
      <c r="E154" s="1172"/>
      <c r="F154" s="1169"/>
      <c r="G154" s="1175"/>
      <c r="H154" s="1145"/>
      <c r="I154" s="346"/>
      <c r="J154" s="331" t="s">
        <v>1082</v>
      </c>
      <c r="K154" s="332" t="s">
        <v>1590</v>
      </c>
      <c r="L154" s="333" t="s">
        <v>1093</v>
      </c>
      <c r="M154" s="1148"/>
      <c r="N154" s="1151"/>
      <c r="O154" s="1154"/>
      <c r="P154" s="415"/>
      <c r="Q154" s="1157"/>
      <c r="R154" s="1160"/>
      <c r="S154" s="1128"/>
      <c r="T154" s="1131"/>
      <c r="U154" s="1134"/>
      <c r="V154" s="1137"/>
      <c r="W154" s="297"/>
      <c r="X154" s="381"/>
      <c r="Y154" s="335"/>
      <c r="Z154" s="1140"/>
      <c r="AA154" s="1053"/>
      <c r="AB154" s="1054"/>
      <c r="AC154" s="1053"/>
      <c r="AD154" s="1054"/>
      <c r="AE154" s="1053"/>
      <c r="AF154" s="1054"/>
      <c r="AG154" s="1053"/>
      <c r="AH154" s="1054"/>
      <c r="AI154" s="1053"/>
      <c r="AJ154" s="1054"/>
      <c r="AK154" s="413">
        <f>AA154+AC154+AE154+AG154+AI154</f>
        <v>0</v>
      </c>
      <c r="AL154" s="414"/>
      <c r="AM154" s="1125"/>
      <c r="AN154" s="1116"/>
      <c r="AO154" s="1117"/>
      <c r="AP154" s="1114"/>
      <c r="AQ154" s="1115"/>
      <c r="AR154" s="1116"/>
      <c r="AS154" s="1117"/>
      <c r="AT154" s="287"/>
      <c r="AU154" s="336"/>
      <c r="AV154" s="337"/>
      <c r="AW154" s="338"/>
      <c r="AX154" s="339"/>
      <c r="AY154" s="402"/>
      <c r="AZ154" s="1106"/>
      <c r="BA154" s="1109"/>
      <c r="BB154" s="1112"/>
      <c r="BC154" s="1109"/>
      <c r="BD154" s="1089"/>
      <c r="BE154" s="1092"/>
      <c r="BF154" s="415"/>
      <c r="BG154" s="340"/>
      <c r="BH154" s="325">
        <v>0.60000000000000009</v>
      </c>
      <c r="BI154" s="341" t="str">
        <f>IF(ISERROR(IF(V152="R.INHERENTE
3","R. INHERENTE",(IF(BD152="R.RESIDUAL
3","R. RESIDUAL"," ")))),"",(IF(V152="R.INHERENTE
3","R. INHERENTE",(IF(BD152="R.RESIDUAL
3","R. RESIDUAL"," ")))))</f>
        <v xml:space="preserve"> </v>
      </c>
      <c r="BJ154" s="342" t="str">
        <f>IF(ISERROR(IF(V152="R.INHERENTE
8","R. INHERENTE",(IF(BD152="R.RESIDUAL
8","R. RESIDUAL"," ")))),"",(IF(V152="R.INHERENTE
8","R. INHERENTE",(IF(BD152="R.RESIDUAL
8","R. RESIDUAL"," ")))))</f>
        <v xml:space="preserve"> </v>
      </c>
      <c r="BK154" s="343" t="str">
        <f>IF(ISERROR(IF(V152="R.INHERENTE
13","R. INHERENTE",(IF(BD152="R.RESIDUAL
13","R. RESIDUAL"," ")))),"",(IF(V152="R.INHERENTE
13","R. INHERENTE",(IF(BD152="R.RESIDUAL
13","R. RESIDUAL"," ")))))</f>
        <v>R. INHERENTE</v>
      </c>
      <c r="BL154" s="344" t="str">
        <f>IF(ISERROR(IF(V152="R.INHERENTE
18","R. INHERENTE",(IF(BD152="R.RESIDUAL
18","R. RESIDUAL"," ")))),"",(IF(V152="R.INHERENTE
18","R. INHERENTE",(IF(BD152="R.RESIDUAL
18","R. RESIDUAL"," ")))))</f>
        <v xml:space="preserve"> </v>
      </c>
      <c r="BM154" s="345" t="str">
        <f>IF(ISERROR(IF(V152="R.INHERENTE
23","R. INHERENTE",(IF(BD152="R.RESIDUAL
23","R. RESIDUAL"," ")))),"",(IF(V152="R.INHERENTE
23","R. INHERENTE",(IF(BD152="R.RESIDUAL
23","R. RESIDUAL"," ")))))</f>
        <v xml:space="preserve"> </v>
      </c>
      <c r="BN154" s="415"/>
      <c r="BO154" s="1095"/>
      <c r="BP154" s="1077"/>
      <c r="BQ154" s="1099"/>
      <c r="BR154" s="1099"/>
      <c r="BS154" s="1099"/>
      <c r="BT154" s="1080"/>
      <c r="BU154" s="415"/>
      <c r="BV154" s="1083"/>
      <c r="BW154" s="1099"/>
      <c r="BX154" s="1179"/>
      <c r="BY154" s="415"/>
      <c r="BZ154" s="1068"/>
      <c r="CA154" s="1071"/>
      <c r="CB154" s="1074"/>
      <c r="CC154" s="1065"/>
      <c r="CD154" s="1065"/>
      <c r="CE154" s="1065"/>
      <c r="CF154" s="1065"/>
      <c r="CG154" s="1065"/>
      <c r="CH154" s="1065"/>
      <c r="CI154" s="1065"/>
      <c r="CJ154" s="1065"/>
      <c r="CK154" s="1065"/>
      <c r="CL154" s="1065"/>
      <c r="CM154" s="1065"/>
      <c r="CN154" s="1065"/>
      <c r="CO154" s="1065"/>
      <c r="CP154" s="1065"/>
      <c r="CQ154" s="1065"/>
      <c r="CR154" s="1065"/>
      <c r="CS154" s="1065"/>
      <c r="CT154" s="1042"/>
      <c r="CU154" s="415"/>
      <c r="CV154" s="1068"/>
      <c r="CW154" s="1071"/>
      <c r="CX154" s="1074"/>
      <c r="CY154" s="1056"/>
      <c r="CZ154" s="1060"/>
      <c r="DA154" s="1061"/>
      <c r="DB154" s="1060"/>
      <c r="DC154" s="1061"/>
      <c r="DD154" s="1056"/>
      <c r="DE154" s="1056"/>
      <c r="DF154" s="1056"/>
      <c r="DG154" s="1056"/>
      <c r="DH154" s="1056"/>
      <c r="DI154" s="1056"/>
      <c r="DJ154" s="1056"/>
      <c r="DK154" s="1056"/>
      <c r="DL154" s="1056"/>
      <c r="DM154" s="1056"/>
      <c r="DN154" s="1056"/>
      <c r="DO154" s="1056"/>
      <c r="DP154" s="1056"/>
      <c r="DQ154" s="1056"/>
      <c r="DR154" s="1056"/>
      <c r="DS154" s="1056"/>
      <c r="DT154" s="1042"/>
      <c r="DU154" s="415"/>
      <c r="DV154" s="1045"/>
      <c r="DW154" s="1048"/>
      <c r="DX154" s="1048"/>
      <c r="DY154" s="1051"/>
    </row>
    <row r="155" spans="2:129" s="391" customFormat="1" ht="48" customHeight="1">
      <c r="B155" s="1163"/>
      <c r="C155" s="1166"/>
      <c r="D155" s="1169"/>
      <c r="E155" s="1172"/>
      <c r="F155" s="1169"/>
      <c r="G155" s="1175"/>
      <c r="H155" s="1145"/>
      <c r="I155" s="346"/>
      <c r="J155" s="331" t="s">
        <v>1088</v>
      </c>
      <c r="K155" s="332" t="s">
        <v>1591</v>
      </c>
      <c r="L155" s="333" t="s">
        <v>1093</v>
      </c>
      <c r="M155" s="1148"/>
      <c r="N155" s="1151"/>
      <c r="O155" s="1154"/>
      <c r="P155" s="415"/>
      <c r="Q155" s="1157"/>
      <c r="R155" s="1160"/>
      <c r="S155" s="1128"/>
      <c r="T155" s="1131"/>
      <c r="U155" s="1134"/>
      <c r="V155" s="1137"/>
      <c r="W155" s="297"/>
      <c r="X155" s="347"/>
      <c r="Y155" s="335"/>
      <c r="Z155" s="1140"/>
      <c r="AA155" s="1053"/>
      <c r="AB155" s="1054"/>
      <c r="AC155" s="1053"/>
      <c r="AD155" s="1054"/>
      <c r="AE155" s="1053"/>
      <c r="AF155" s="1054"/>
      <c r="AG155" s="1053"/>
      <c r="AH155" s="1054"/>
      <c r="AI155" s="1053"/>
      <c r="AJ155" s="1054"/>
      <c r="AK155" s="413">
        <f>AA155+AC155+AE155+AG155+AI155</f>
        <v>0</v>
      </c>
      <c r="AL155" s="414"/>
      <c r="AM155" s="1125"/>
      <c r="AN155" s="1116"/>
      <c r="AO155" s="1117"/>
      <c r="AP155" s="1114"/>
      <c r="AQ155" s="1115"/>
      <c r="AR155" s="1116"/>
      <c r="AS155" s="1117"/>
      <c r="AT155" s="287"/>
      <c r="AU155" s="336"/>
      <c r="AV155" s="337"/>
      <c r="AW155" s="338"/>
      <c r="AX155" s="339"/>
      <c r="AY155" s="402"/>
      <c r="AZ155" s="1106"/>
      <c r="BA155" s="1109"/>
      <c r="BB155" s="1112"/>
      <c r="BC155" s="1109"/>
      <c r="BD155" s="1089"/>
      <c r="BE155" s="1092"/>
      <c r="BF155" s="415"/>
      <c r="BG155" s="340"/>
      <c r="BH155" s="325">
        <v>0.4</v>
      </c>
      <c r="BI155" s="341" t="str">
        <f>IF(ISERROR(IF(V152="R.INHERENTE
2","R. INHERENTE",(IF(BD152="R.RESIDUAL
2","R. RESIDUAL"," ")))),"",(IF(V152="R.INHERENTE
2","R. INHERENTE",(IF(BD152="R.RESIDUAL
2","R. RESIDUAL"," ")))))</f>
        <v xml:space="preserve"> </v>
      </c>
      <c r="BJ155" s="342" t="str">
        <f>IF(ISERROR(IF(V152="R.INHERENTE
7","R. INHERENTE",(IF(BD152="R.RESIDUAL
7","R. RESIDUAL"," ")))),"",(IF(V152="R.INHERENTE
7","R. INHERENTE",(IF(BD152="R.RESIDUAL
7","R. RESIDUAL"," ")))))</f>
        <v xml:space="preserve"> </v>
      </c>
      <c r="BK155" s="353" t="str">
        <f>IF(ISERROR(IF(V152="R.INHERENTE
12","R. INHERENTE",(IF(BD152="R.RESIDUAL
12","R. RESIDUAL"," ")))),"",(IF(V152="R.INHERENTE
12","R. INHERENTE",(IF(BD152="R.RESIDUAL
12","R. RESIDUAL"," ")))))</f>
        <v>R. RESIDUAL</v>
      </c>
      <c r="BL155" s="343" t="str">
        <f>IF(ISERROR(IF(V152="R.INHERENTE
17","R. INHERENTE",(IF(BD152="R.RESIDUAL
17","R. RESIDUAL"," ")))),"",(IF(V152="R.INHERENTE
17","R. INHERENTE",(IF(BD152="R.RESIDUAL
17","R. RESIDUAL"," ")))))</f>
        <v xml:space="preserve"> </v>
      </c>
      <c r="BM155" s="345" t="str">
        <f>IF(ISERROR(IF(V152="R.INHERENTE
22","R. INHERENTE",(IF(BD152="R.RESIDUAL
22","R. RESIDUAL"," ")))),"",(IF(V152="R.INHERENTE
22","R. INHERENTE",(IF(BD152="R.RESIDUAL
22","R. RESIDUAL"," ")))))</f>
        <v xml:space="preserve"> </v>
      </c>
      <c r="BN155" s="415"/>
      <c r="BO155" s="1095"/>
      <c r="BP155" s="1077"/>
      <c r="BQ155" s="1099"/>
      <c r="BR155" s="1099"/>
      <c r="BS155" s="1099"/>
      <c r="BT155" s="1080"/>
      <c r="BU155" s="415"/>
      <c r="BV155" s="1083"/>
      <c r="BW155" s="1099"/>
      <c r="BX155" s="1179"/>
      <c r="BY155" s="415"/>
      <c r="BZ155" s="1068"/>
      <c r="CA155" s="1071"/>
      <c r="CB155" s="1074"/>
      <c r="CC155" s="1065"/>
      <c r="CD155" s="1065"/>
      <c r="CE155" s="1065"/>
      <c r="CF155" s="1065"/>
      <c r="CG155" s="1065"/>
      <c r="CH155" s="1065"/>
      <c r="CI155" s="1065"/>
      <c r="CJ155" s="1065"/>
      <c r="CK155" s="1065"/>
      <c r="CL155" s="1065"/>
      <c r="CM155" s="1065"/>
      <c r="CN155" s="1065"/>
      <c r="CO155" s="1065"/>
      <c r="CP155" s="1065"/>
      <c r="CQ155" s="1065"/>
      <c r="CR155" s="1065"/>
      <c r="CS155" s="1065"/>
      <c r="CT155" s="1042"/>
      <c r="CU155" s="415"/>
      <c r="CV155" s="1068"/>
      <c r="CW155" s="1071"/>
      <c r="CX155" s="1074"/>
      <c r="CY155" s="1056"/>
      <c r="CZ155" s="1060"/>
      <c r="DA155" s="1061"/>
      <c r="DB155" s="1060"/>
      <c r="DC155" s="1061"/>
      <c r="DD155" s="1056"/>
      <c r="DE155" s="1056"/>
      <c r="DF155" s="1056"/>
      <c r="DG155" s="1056"/>
      <c r="DH155" s="1056"/>
      <c r="DI155" s="1056"/>
      <c r="DJ155" s="1056"/>
      <c r="DK155" s="1056"/>
      <c r="DL155" s="1056"/>
      <c r="DM155" s="1056"/>
      <c r="DN155" s="1056"/>
      <c r="DO155" s="1056"/>
      <c r="DP155" s="1056"/>
      <c r="DQ155" s="1056"/>
      <c r="DR155" s="1056"/>
      <c r="DS155" s="1056"/>
      <c r="DT155" s="1042"/>
      <c r="DU155" s="415"/>
      <c r="DV155" s="1045"/>
      <c r="DW155" s="1048"/>
      <c r="DX155" s="1048"/>
      <c r="DY155" s="1051"/>
    </row>
    <row r="156" spans="2:129" s="391" customFormat="1" ht="48" customHeight="1" thickBot="1">
      <c r="B156" s="1164"/>
      <c r="C156" s="1167"/>
      <c r="D156" s="1170"/>
      <c r="E156" s="1173"/>
      <c r="F156" s="1170"/>
      <c r="G156" s="1176"/>
      <c r="H156" s="1146"/>
      <c r="I156" s="354"/>
      <c r="J156" s="355" t="s">
        <v>1089</v>
      </c>
      <c r="K156" s="356" t="s">
        <v>1592</v>
      </c>
      <c r="L156" s="357" t="s">
        <v>1049</v>
      </c>
      <c r="M156" s="1149"/>
      <c r="N156" s="1152"/>
      <c r="O156" s="1155"/>
      <c r="P156" s="415"/>
      <c r="Q156" s="1158"/>
      <c r="R156" s="1161"/>
      <c r="S156" s="1129"/>
      <c r="T156" s="1132"/>
      <c r="U156" s="1135"/>
      <c r="V156" s="1138"/>
      <c r="W156" s="297"/>
      <c r="X156" s="358"/>
      <c r="Y156" s="359"/>
      <c r="Z156" s="1141"/>
      <c r="AA156" s="1142"/>
      <c r="AB156" s="1143"/>
      <c r="AC156" s="1142"/>
      <c r="AD156" s="1143"/>
      <c r="AE156" s="1142"/>
      <c r="AF156" s="1143"/>
      <c r="AG156" s="1142"/>
      <c r="AH156" s="1143"/>
      <c r="AI156" s="1142"/>
      <c r="AJ156" s="1143"/>
      <c r="AK156" s="416">
        <f>AA156+AC156+AE156+AG156+AI156</f>
        <v>0</v>
      </c>
      <c r="AL156" s="417"/>
      <c r="AM156" s="1126"/>
      <c r="AN156" s="1118"/>
      <c r="AO156" s="1119"/>
      <c r="AP156" s="1120"/>
      <c r="AQ156" s="1121"/>
      <c r="AR156" s="1118"/>
      <c r="AS156" s="1119"/>
      <c r="AT156" s="360"/>
      <c r="AU156" s="361"/>
      <c r="AV156" s="362"/>
      <c r="AW156" s="363"/>
      <c r="AX156" s="364"/>
      <c r="AY156" s="402" t="e">
        <f>+(IF(AND(#REF!&gt;0,#REF!&lt;=0.2),0.2,(IF(AND(#REF!&gt;0.2,#REF!&lt;=0.4),0.4,(IF(AND(#REF!&gt;0.4,#REF!&lt;=0.6),0.6,(IF(AND(#REF!&gt;0.6,#REF!&lt;=0.8),0.8,(IF(#REF!&gt;0.8,1,""))))))))))</f>
        <v>#REF!</v>
      </c>
      <c r="AZ156" s="1107"/>
      <c r="BA156" s="1110"/>
      <c r="BB156" s="1113"/>
      <c r="BC156" s="1110"/>
      <c r="BD156" s="1090"/>
      <c r="BE156" s="1093"/>
      <c r="BF156" s="415"/>
      <c r="BG156" s="340"/>
      <c r="BH156" s="365">
        <v>0.2</v>
      </c>
      <c r="BI156" s="366" t="str">
        <f>IF(ISERROR(IF(V152="R.INHERENTE
1","R. INHERENTE",(IF(BD152="R.RESIDUAL
1","R. RESIDUAL"," ")))),"",(IF(V152="R.INHERENTE
1","R. INHERENTE",(IF(BD152="R.RESIDUAL
1","R. RESIDUAL"," ")))))</f>
        <v xml:space="preserve"> </v>
      </c>
      <c r="BJ156" s="367" t="str">
        <f>IF(ISERROR(IF(V152="R.INHERENTE
6","R. INHERENTE",(IF(BD152="R.RESIDUAL
6","R. RESIDUAL"," ")))),"",(IF(V152="R.INHERENTE
6","R. INHERENTE",(IF(BD152="R.RESIDUAL
6","R. RESIDUAL"," ")))))</f>
        <v xml:space="preserve"> </v>
      </c>
      <c r="BK156" s="368" t="str">
        <f>IF(ISERROR(IF(V152="R.INHERENTE
11","R. INHERENTE",(IF(BD152="R.RESIDUAL
11","R. RESIDUAL"," ")))),"",(IF(V152="R.INHERENTE
11","R. INHERENTE",(IF(BD152="R.RESIDUAL
11","R. RESIDUAL"," ")))))</f>
        <v xml:space="preserve"> </v>
      </c>
      <c r="BL156" s="369" t="str">
        <f>IF(ISERROR(IF(V152="R.INHERENTE
16","R. INHERENTE",(IF(BD152="R.RESIDUAL
16","R. RESIDUAL"," ")))),"",(IF(V152="R.INHERENTE
16","R. INHERENTE",(IF(BD152="R.RESIDUAL
16","R. RESIDUAL"," ")))))</f>
        <v xml:space="preserve"> </v>
      </c>
      <c r="BM156" s="370" t="str">
        <f>IF(ISERROR(IF(V152="R.INHERENTE
21","R. INHERENTE",(IF(BD152="R.RESIDUAL
21","R. RESIDUAL"," ")))),"",(IF(V152="R.INHERENTE
21","R. INHERENTE",(IF(BD152="R.RESIDUAL
21","R. RESIDUAL"," ")))))</f>
        <v xml:space="preserve"> </v>
      </c>
      <c r="BN156" s="415"/>
      <c r="BO156" s="1096"/>
      <c r="BP156" s="1078"/>
      <c r="BQ156" s="1100"/>
      <c r="BR156" s="1100"/>
      <c r="BS156" s="1100"/>
      <c r="BT156" s="1081"/>
      <c r="BU156" s="415"/>
      <c r="BV156" s="1084"/>
      <c r="BW156" s="1100"/>
      <c r="BX156" s="1180"/>
      <c r="BY156" s="415"/>
      <c r="BZ156" s="1069"/>
      <c r="CA156" s="1072"/>
      <c r="CB156" s="1075"/>
      <c r="CC156" s="1066"/>
      <c r="CD156" s="1066"/>
      <c r="CE156" s="1066"/>
      <c r="CF156" s="1066"/>
      <c r="CG156" s="1066"/>
      <c r="CH156" s="1066"/>
      <c r="CI156" s="1066"/>
      <c r="CJ156" s="1066"/>
      <c r="CK156" s="1066"/>
      <c r="CL156" s="1066"/>
      <c r="CM156" s="1066"/>
      <c r="CN156" s="1066"/>
      <c r="CO156" s="1066"/>
      <c r="CP156" s="1066"/>
      <c r="CQ156" s="1066"/>
      <c r="CR156" s="1066"/>
      <c r="CS156" s="1066"/>
      <c r="CT156" s="1043"/>
      <c r="CU156" s="415"/>
      <c r="CV156" s="1069"/>
      <c r="CW156" s="1072"/>
      <c r="CX156" s="1075"/>
      <c r="CY156" s="1057"/>
      <c r="CZ156" s="1062"/>
      <c r="DA156" s="1063"/>
      <c r="DB156" s="1062"/>
      <c r="DC156" s="1063"/>
      <c r="DD156" s="1057"/>
      <c r="DE156" s="1057"/>
      <c r="DF156" s="1057"/>
      <c r="DG156" s="1057"/>
      <c r="DH156" s="1057"/>
      <c r="DI156" s="1057"/>
      <c r="DJ156" s="1057"/>
      <c r="DK156" s="1057"/>
      <c r="DL156" s="1057"/>
      <c r="DM156" s="1057"/>
      <c r="DN156" s="1057"/>
      <c r="DO156" s="1057"/>
      <c r="DP156" s="1057"/>
      <c r="DQ156" s="1057"/>
      <c r="DR156" s="1057"/>
      <c r="DS156" s="1057"/>
      <c r="DT156" s="1043"/>
      <c r="DU156" s="415"/>
      <c r="DV156" s="1046"/>
      <c r="DW156" s="1049"/>
      <c r="DX156" s="1049"/>
      <c r="DY156" s="1052"/>
    </row>
    <row r="157" spans="2:129" ht="12.75" customHeight="1" thickBot="1">
      <c r="W157" s="297"/>
      <c r="AY157" s="402"/>
      <c r="BI157" s="419">
        <v>0.2</v>
      </c>
      <c r="BJ157" s="420">
        <v>0.4</v>
      </c>
      <c r="BK157" s="420">
        <v>0.60000000000000009</v>
      </c>
      <c r="BL157" s="420">
        <v>0.8</v>
      </c>
      <c r="BM157" s="420">
        <v>1</v>
      </c>
    </row>
    <row r="158" spans="2:129" s="391" customFormat="1" ht="48" customHeight="1">
      <c r="B158" s="1162" t="s">
        <v>1569</v>
      </c>
      <c r="C158" s="1165">
        <v>24</v>
      </c>
      <c r="D158" s="1168" t="s">
        <v>1593</v>
      </c>
      <c r="E158" s="1171" t="s">
        <v>1594</v>
      </c>
      <c r="F158" s="1168" t="s">
        <v>1264</v>
      </c>
      <c r="G158" s="1174" t="s">
        <v>1044</v>
      </c>
      <c r="H158" s="1144" t="s">
        <v>1595</v>
      </c>
      <c r="I158" s="314" t="s">
        <v>1596</v>
      </c>
      <c r="J158" s="315" t="s">
        <v>1047</v>
      </c>
      <c r="K158" s="316" t="s">
        <v>1597</v>
      </c>
      <c r="L158" s="317" t="s">
        <v>1084</v>
      </c>
      <c r="M158" s="1147" t="str">
        <f>IF(G158="","",(CONCATENATE("Posibilidad de afectación ",G158," ",H158," ",I158," ",I159," ",I160," ",I161," ",I162)))</f>
        <v xml:space="preserve">Posibilidad de afectación económica y reputacional por recibir o solicitar dadivas o beneficio a nombre propio o para terceros con el fin de omitir, modificar o consignar información sesgada en los informes generados por control interno, debido a falta de ética por parte de los involucrados en el procedimiento y conflicto de intereses.    </v>
      </c>
      <c r="N158" s="1150" t="s">
        <v>1094</v>
      </c>
      <c r="O158" s="1153" t="s">
        <v>1095</v>
      </c>
      <c r="P158" s="415"/>
      <c r="Q158" s="1156" t="s">
        <v>1178</v>
      </c>
      <c r="R158" s="1159">
        <f>IF(ISERROR(VLOOKUP($Q158,[3]Listas!$F$21:$G$25,2,FALSE)),"",(VLOOKUP($Q158,[3]Listas!$F$21:$G$25,2,FALSE)))</f>
        <v>0.6</v>
      </c>
      <c r="S158" s="1127" t="str">
        <f>IF(ISERROR(VLOOKUP($R158,[3]Listas!$F$4:$G$8,2,FALSE)),"",(VLOOKUP($R158,[3]Listas!$F$4:$G$8,2,FALSE)))</f>
        <v>MEDIA
El evento podrá ocurrir en algún momento.</v>
      </c>
      <c r="T158" s="1130" t="s">
        <v>1426</v>
      </c>
      <c r="U158" s="1133">
        <f>IF(ISERROR(VLOOKUP($T158,[3]Listas!$F$30:$G$37,2,FALSE)),"",(VLOOKUP($T158,[3]Listas!$F$30:$G$37,2,FALSE)))</f>
        <v>0.8</v>
      </c>
      <c r="V158" s="1136" t="str">
        <f>IF(R158="","",(CONCATENATE("R.INHERENTE
",(IF(AND($R158=0.2,$U158=0.2),1,(IF(AND($R158=0.2,$U158=0.4),6,(IF(AND($R158=0.2,$U158=0.6),11,(IF(AND($R158=0.2,$U158=0.8),16,(IF(AND($R158=0.2,$U158=1),21,(IF(AND($R158=0.4,$U158=0.2),2,(IF(AND($R158=0.4,$U158=0.4),7,(IF(AND($R158=0.4,$U158=0.6),12,(IF(AND($R158=0.4,$U158=0.8),17,(IF(AND($R158=0.4,$U158=1),22,(IF(AND($R158=0.6,$U158=0.2),3,(IF(AND($R158=0.6,$U158=0.4),8,(IF(AND($R158=0.6,$U158=0.6),13,(IF(AND($R158=0.6,$U158=0.8),18,(IF(AND($R158=0.6,$U158=1),23,(IF(AND($R158=0.8,$U158=0.2),4,(IF(AND($R158=0.8,$U158=0.4),9,(IF(AND($R158=0.8,$U158=0.6),14,(IF(AND($R158=0.8,$U158=0.8),19,(IF(AND($R158=0.8,$U158=1),24,(IF(AND($R158=1,$U158=0.2),5,(IF(AND($R158=1,$U158=0.4),10,(IF(AND($R158=1,$U158=0.6),15,(IF(AND($R158=1,$U158=0.8),20,(IF(AND($R158=1,$U158=1),25,"")))))))))))))))))))))))))))))))))))))))))))))))))))))</f>
        <v>R.INHERENTE
18</v>
      </c>
      <c r="W158" s="297"/>
      <c r="X158" s="318" t="s">
        <v>1598</v>
      </c>
      <c r="Y158" s="319" t="s">
        <v>1055</v>
      </c>
      <c r="Z158" s="1139" t="s">
        <v>1056</v>
      </c>
      <c r="AA158" s="1122">
        <v>25</v>
      </c>
      <c r="AB158" s="1123"/>
      <c r="AC158" s="1122"/>
      <c r="AD158" s="1123"/>
      <c r="AE158" s="1122"/>
      <c r="AF158" s="1123"/>
      <c r="AG158" s="1122"/>
      <c r="AH158" s="1123"/>
      <c r="AI158" s="1122">
        <v>15</v>
      </c>
      <c r="AJ158" s="1123"/>
      <c r="AK158" s="411">
        <f>AA158+AC158+AE158+AG158+AI158</f>
        <v>40</v>
      </c>
      <c r="AL158" s="412">
        <v>0.36</v>
      </c>
      <c r="AM158" s="1124">
        <f>U158</f>
        <v>0.8</v>
      </c>
      <c r="AN158" s="1103" t="s">
        <v>1022</v>
      </c>
      <c r="AO158" s="1104"/>
      <c r="AP158" s="1101" t="s">
        <v>1057</v>
      </c>
      <c r="AQ158" s="1102"/>
      <c r="AR158" s="1103" t="s">
        <v>1022</v>
      </c>
      <c r="AS158" s="1104"/>
      <c r="AT158" s="320" t="s">
        <v>1599</v>
      </c>
      <c r="AU158" s="321" t="s">
        <v>1066</v>
      </c>
      <c r="AV158" s="322" t="s">
        <v>1600</v>
      </c>
      <c r="AW158" s="323" t="s">
        <v>1601</v>
      </c>
      <c r="AX158" s="324" t="s">
        <v>1602</v>
      </c>
      <c r="AY158" s="402"/>
      <c r="AZ158" s="1105">
        <f>+MIN(AL158:AL162)</f>
        <v>0.36</v>
      </c>
      <c r="BA158" s="1108" t="str">
        <f>+(IF($AY150=0.2,"MUY BAJA",(IF($AY150=0.4,"BAJA",(IF($AY150=0.6,"MEDIA",(IF($AY150=0.8,"ALTA",(IF($AY150=1,"MUY ALTA",""))))))))))</f>
        <v>BAJA</v>
      </c>
      <c r="BB158" s="1111">
        <f>+MIN(AM158:AM162)</f>
        <v>0.8</v>
      </c>
      <c r="BC158" s="1108" t="str">
        <f>+(IF($BF158=0.2,"MUY BAJA",(IF($BF158=0.4,"BAJA",(IF($BF158=0.6,"MEDIA",(IF($BF158=0.8,"ALTA",(IF($BF158=1,"MUY ALTA",""))))))))))</f>
        <v>ALTA</v>
      </c>
      <c r="BD158" s="1088" t="str">
        <f>IF($AY150="","",(CONCATENATE("R.RESIDUAL
",(IF(AND($AY150=0.2,$BF158=0.2),1,(IF(AND($AY150=0.2,$BF158=0.4),6,(IF(AND($AY150=0.2,$BF158=0.6),11,(IF(AND($AY150=0.2,$BF158=0.8),16,(IF(AND($AY150=0.2,$BF158=1),21,(IF(AND($AY150=0.4,$BF158=0.2),2,(IF(AND($AY150=0.4,$BF158=0.4),7,(IF(AND($AY150=0.4,$BF158=0.6),12,(IF(AND($AY150=0.4,$BF158=0.8),17,(IF(AND($AY150=0.4,$BF158=1),22,(IF(AND($AY150=0.6,$BF158=0.2),3,(IF(AND($AY150=0.6,$BF158=0.4),8,(IF(AND($AY150=0.6,$BF158=0.6),13,(IF(AND($AY150=0.6,$BF158=0.8),18,(IF(AND($AY150=0.6,$BF158=1),23,(IF(AND($AY150=0.8,$BF158=0.2),4,(IF(AND($AY150=0.8,$BF158=0.4),9,(IF(AND($AY150=0.8,$BF158=0.6),14,(IF(AND($AY150=0.8,$BF158=0.8),19,(IF(AND($AY150=0.8,$BF158=1),24,(IF(AND($AY150=1,$BF158=0.2),5,(IF(AND($AY150=1,$BF158=0.4),10,(IF(AND($AY150=1,$BF158=0.6),15,(IF(AND($AY150=1,$BF158=0.8),20,(IF(AND($AY150=1,$BF158=1),25,"")))))))))))))))))))))))))))))))))))))))))))))))))))))</f>
        <v>R.RESIDUAL
17</v>
      </c>
      <c r="BE158" s="1091" t="s">
        <v>1063</v>
      </c>
      <c r="BF158" s="402">
        <f>+(IF(AND($BB158&gt;0,$BB158&lt;=0.2),0.2,(IF(AND($BB158&gt;0.2,$BB158&lt;=0.4),0.4,(IF(AND($BB158&gt;0.4,$BB158&lt;=0.6),0.6,(IF(AND($BB158&gt;0.6,$BB158&lt;=0.8),0.8,(IF($BB158&gt;0.8,1,""))))))))))</f>
        <v>0.8</v>
      </c>
      <c r="BG158" s="298">
        <f>+VLOOKUP($BD158,[3]Listas!$G$114:$H$138,2,FALSE)</f>
        <v>17</v>
      </c>
      <c r="BH158" s="325">
        <v>1</v>
      </c>
      <c r="BI158" s="326" t="str">
        <f>IF(ISERROR(IF(V158="R.INHERENTE
5","R. INHERENTE",(IF(BD158="R.RESIDUAL
5","R. RESIDUAL"," ")))),"",(IF(V158="R.INHERENTE
5","R. INHERENTE",(IF(BD158="R.RESIDUAL
5","R. RESIDUAL"," ")))))</f>
        <v xml:space="preserve"> </v>
      </c>
      <c r="BJ158" s="327" t="str">
        <f>IF(ISERROR(IF(V158="R.INHERENTE
10","R. INHERENTE",(IF(BD158="R.RESIDUAL
10","R. RESIDUAL"," ")))),"",(IF(V158="R.INHERENTE
10","R. INHERENTE",(IF(BD158="R.RESIDUAL
10","R. RESIDUAL"," ")))))</f>
        <v xml:space="preserve"> </v>
      </c>
      <c r="BK158" s="328" t="str">
        <f>IF(ISERROR(IF(V158="R.INHERENTE
15","R. INHERENTE",(IF(BD158="R.RESIDUAL
15","R. RESIDUAL"," ")))),"",(IF(V158="R.INHERENTE
15","R. INHERENTE",(IF(BD158="R.RESIDUAL
15","R. RESIDUAL"," ")))))</f>
        <v xml:space="preserve"> </v>
      </c>
      <c r="BL158" s="328" t="str">
        <f>IF(ISERROR(IF(V158="R.INHERENTE
20","R. INHERENTE",(IF(BD158="R.RESIDUAL
20","R. RESIDUAL"," ")))),"",(IF(V158="R.INHERENTE
20","R. INHERENTE",(IF(BD158="R.RESIDUAL
20","R. RESIDUAL"," ")))))</f>
        <v xml:space="preserve"> </v>
      </c>
      <c r="BM158" s="329" t="str">
        <f>IF(ISERROR(IF(V158="R.INHERENTE
25","R. INHERENTE",(IF(BD158="R.RESIDUAL
25","R. RESIDUAL"," ")))),"",(IF(V158="R.INHERENTE
25","R. INHERENTE",(IF(BD158="R.RESIDUAL
25","R. RESIDUAL"," ")))))</f>
        <v xml:space="preserve"> </v>
      </c>
      <c r="BN158" s="415"/>
      <c r="BO158" s="1094" t="s">
        <v>1603</v>
      </c>
      <c r="BP158" s="1097" t="s">
        <v>1604</v>
      </c>
      <c r="BQ158" s="1098">
        <v>45017</v>
      </c>
      <c r="BR158" s="1098">
        <v>45200</v>
      </c>
      <c r="BS158" s="1076" t="s">
        <v>1021</v>
      </c>
      <c r="BT158" s="1079" t="s">
        <v>1067</v>
      </c>
      <c r="BU158" s="415"/>
      <c r="BV158" s="1082" t="s">
        <v>1605</v>
      </c>
      <c r="BW158" s="1064" t="s">
        <v>1606</v>
      </c>
      <c r="BX158" s="1085" t="s">
        <v>1607</v>
      </c>
      <c r="BY158" s="415"/>
      <c r="BZ158" s="1067" t="s">
        <v>1070</v>
      </c>
      <c r="CA158" s="1070" t="s">
        <v>1071</v>
      </c>
      <c r="CB158" s="1073" t="s">
        <v>1072</v>
      </c>
      <c r="CC158" s="1064"/>
      <c r="CD158" s="1064" t="s">
        <v>1022</v>
      </c>
      <c r="CE158" s="1064" t="s">
        <v>1022</v>
      </c>
      <c r="CF158" s="1064" t="s">
        <v>1022</v>
      </c>
      <c r="CG158" s="1064"/>
      <c r="CH158" s="1064" t="s">
        <v>1022</v>
      </c>
      <c r="CI158" s="1064" t="s">
        <v>1022</v>
      </c>
      <c r="CJ158" s="1064" t="s">
        <v>1022</v>
      </c>
      <c r="CK158" s="1064"/>
      <c r="CL158" s="1064" t="s">
        <v>1023</v>
      </c>
      <c r="CM158" s="1064" t="s">
        <v>1023</v>
      </c>
      <c r="CN158" s="1064" t="s">
        <v>1023</v>
      </c>
      <c r="CO158" s="1064"/>
      <c r="CP158" s="1064" t="s">
        <v>1022</v>
      </c>
      <c r="CQ158" s="1064" t="s">
        <v>1022</v>
      </c>
      <c r="CR158" s="1064" t="s">
        <v>1022</v>
      </c>
      <c r="CS158" s="1064"/>
      <c r="CT158" s="1041" t="s">
        <v>1073</v>
      </c>
      <c r="CU158" s="415"/>
      <c r="CV158" s="1067" t="s">
        <v>1070</v>
      </c>
      <c r="CW158" s="1070" t="s">
        <v>1071</v>
      </c>
      <c r="CX158" s="1073" t="s">
        <v>1072</v>
      </c>
      <c r="CY158" s="1055"/>
      <c r="CZ158" s="1058" t="s">
        <v>1023</v>
      </c>
      <c r="DA158" s="1059"/>
      <c r="DB158" s="1058"/>
      <c r="DC158" s="1059"/>
      <c r="DD158" s="1055" t="s">
        <v>1022</v>
      </c>
      <c r="DE158" s="1055" t="s">
        <v>1022</v>
      </c>
      <c r="DF158" s="1055" t="s">
        <v>1022</v>
      </c>
      <c r="DG158" s="1055"/>
      <c r="DH158" s="1055" t="s">
        <v>1022</v>
      </c>
      <c r="DI158" s="1055" t="s">
        <v>1022</v>
      </c>
      <c r="DJ158" s="1055" t="s">
        <v>1022</v>
      </c>
      <c r="DK158" s="1055"/>
      <c r="DL158" s="1055" t="s">
        <v>1023</v>
      </c>
      <c r="DM158" s="1055" t="s">
        <v>1023</v>
      </c>
      <c r="DN158" s="1055" t="s">
        <v>1023</v>
      </c>
      <c r="DO158" s="1055"/>
      <c r="DP158" s="1055" t="s">
        <v>1022</v>
      </c>
      <c r="DQ158" s="1055" t="s">
        <v>1022</v>
      </c>
      <c r="DR158" s="1055" t="s">
        <v>1022</v>
      </c>
      <c r="DS158" s="1055"/>
      <c r="DT158" s="1041" t="s">
        <v>1074</v>
      </c>
      <c r="DU158" s="415"/>
      <c r="DV158" s="1044"/>
      <c r="DW158" s="1047"/>
      <c r="DX158" s="1047"/>
      <c r="DY158" s="1050"/>
    </row>
    <row r="159" spans="2:129" s="391" customFormat="1" ht="48" customHeight="1">
      <c r="B159" s="1163"/>
      <c r="C159" s="1166"/>
      <c r="D159" s="1169"/>
      <c r="E159" s="1172"/>
      <c r="F159" s="1169"/>
      <c r="G159" s="1175"/>
      <c r="H159" s="1145"/>
      <c r="I159" s="386"/>
      <c r="J159" s="331" t="s">
        <v>1076</v>
      </c>
      <c r="K159" s="332" t="s">
        <v>1608</v>
      </c>
      <c r="L159" s="333" t="s">
        <v>1049</v>
      </c>
      <c r="M159" s="1148"/>
      <c r="N159" s="1151"/>
      <c r="O159" s="1154"/>
      <c r="P159" s="415"/>
      <c r="Q159" s="1157"/>
      <c r="R159" s="1160"/>
      <c r="S159" s="1128"/>
      <c r="T159" s="1131"/>
      <c r="U159" s="1134"/>
      <c r="V159" s="1137"/>
      <c r="W159" s="297"/>
      <c r="X159" s="381"/>
      <c r="Y159" s="335"/>
      <c r="Z159" s="1140"/>
      <c r="AA159" s="1053"/>
      <c r="AB159" s="1054"/>
      <c r="AC159" s="1053"/>
      <c r="AD159" s="1054"/>
      <c r="AE159" s="1053"/>
      <c r="AF159" s="1054"/>
      <c r="AG159" s="1053"/>
      <c r="AH159" s="1054"/>
      <c r="AI159" s="1053"/>
      <c r="AJ159" s="1054"/>
      <c r="AK159" s="413">
        <f>AA159+AC159+AE159+AG159+AI159</f>
        <v>0</v>
      </c>
      <c r="AL159" s="414"/>
      <c r="AM159" s="1125"/>
      <c r="AN159" s="1116"/>
      <c r="AO159" s="1117"/>
      <c r="AP159" s="1114"/>
      <c r="AQ159" s="1115"/>
      <c r="AR159" s="1116"/>
      <c r="AS159" s="1117"/>
      <c r="AT159" s="287"/>
      <c r="AU159" s="336"/>
      <c r="AV159" s="337"/>
      <c r="AW159" s="338"/>
      <c r="AX159" s="339"/>
      <c r="AY159" s="402"/>
      <c r="AZ159" s="1106"/>
      <c r="BA159" s="1109"/>
      <c r="BB159" s="1112"/>
      <c r="BC159" s="1109"/>
      <c r="BD159" s="1089"/>
      <c r="BE159" s="1092"/>
      <c r="BF159" s="415"/>
      <c r="BG159" s="340"/>
      <c r="BH159" s="325">
        <v>0.8</v>
      </c>
      <c r="BI159" s="341" t="str">
        <f>IF(ISERROR(IF(V158="R.INHERENTE
4","R. INHERENTE",(IF(BD158="R.RESIDUAL
4","R. RESIDUAL"," ")))),"",(IF(V158="R.INHERENTE
4","R. INHERENTE",(IF(BD158="R.RESIDUAL
4","R. RESIDUAL"," ")))))</f>
        <v xml:space="preserve"> </v>
      </c>
      <c r="BJ159" s="342" t="str">
        <f>IF(ISERROR(IF(V158="R.INHERENTE
9","R. INHERENTE",(IF(BD158="R.RESIDUAL
9","R. RESIDUAL"," ")))),"",(IF(V158="R.INHERENTE
9","R. INHERENTE",(IF(BD158="R.RESIDUAL
9","R. RESIDUAL"," ")))))</f>
        <v xml:space="preserve"> </v>
      </c>
      <c r="BK159" s="343" t="str">
        <f>IF(ISERROR(IF(V158="R.INHERENTE
14","R. INHERENTE",(IF(BD158="R.RESIDUAL
14","R. RESIDUAL"," ")))),"",(IF(V158="R.INHERENTE
14","R. INHERENTE",(IF(BD158="R.RESIDUAL
14","R. RESIDUAL"," ")))))</f>
        <v xml:space="preserve"> </v>
      </c>
      <c r="BL159" s="344" t="str">
        <f>IF(ISERROR(IF(V158="R.INHERENTE
19","R. INHERENTE",(IF(BD158="R.RESIDUAL
19","R. RESIDUAL"," ")))),"",(IF(V158="R.INHERENTE
19","R. INHERENTE",(IF(BD158="R.RESIDUAL
19","R. RESIDUAL"," ")))))</f>
        <v xml:space="preserve"> </v>
      </c>
      <c r="BM159" s="345" t="str">
        <f>IF(ISERROR(IF(V158="R.INHERENTE
24","R. INHERENTE",(IF(BD158="R.RESIDUAL
24","R. RESIDUAL"," ")))),"",(IF(V158="R.INHERENTE
24","R. INHERENTE",(IF(BD158="R.RESIDUAL
24","R. RESIDUAL"," ")))))</f>
        <v xml:space="preserve"> </v>
      </c>
      <c r="BN159" s="415"/>
      <c r="BO159" s="1095"/>
      <c r="BP159" s="1077"/>
      <c r="BQ159" s="1099"/>
      <c r="BR159" s="1099"/>
      <c r="BS159" s="1077"/>
      <c r="BT159" s="1080"/>
      <c r="BU159" s="415"/>
      <c r="BV159" s="1083"/>
      <c r="BW159" s="1065"/>
      <c r="BX159" s="1086"/>
      <c r="BY159" s="415"/>
      <c r="BZ159" s="1068"/>
      <c r="CA159" s="1071"/>
      <c r="CB159" s="1074"/>
      <c r="CC159" s="1065"/>
      <c r="CD159" s="1065"/>
      <c r="CE159" s="1065"/>
      <c r="CF159" s="1065"/>
      <c r="CG159" s="1065"/>
      <c r="CH159" s="1065"/>
      <c r="CI159" s="1065"/>
      <c r="CJ159" s="1065"/>
      <c r="CK159" s="1065"/>
      <c r="CL159" s="1065"/>
      <c r="CM159" s="1065"/>
      <c r="CN159" s="1065"/>
      <c r="CO159" s="1065"/>
      <c r="CP159" s="1065"/>
      <c r="CQ159" s="1065"/>
      <c r="CR159" s="1065"/>
      <c r="CS159" s="1065"/>
      <c r="CT159" s="1042"/>
      <c r="CU159" s="415"/>
      <c r="CV159" s="1068"/>
      <c r="CW159" s="1071"/>
      <c r="CX159" s="1074"/>
      <c r="CY159" s="1056"/>
      <c r="CZ159" s="1060"/>
      <c r="DA159" s="1061"/>
      <c r="DB159" s="1060"/>
      <c r="DC159" s="1061"/>
      <c r="DD159" s="1056"/>
      <c r="DE159" s="1056"/>
      <c r="DF159" s="1056"/>
      <c r="DG159" s="1056"/>
      <c r="DH159" s="1056"/>
      <c r="DI159" s="1056"/>
      <c r="DJ159" s="1056"/>
      <c r="DK159" s="1056"/>
      <c r="DL159" s="1056"/>
      <c r="DM159" s="1056"/>
      <c r="DN159" s="1056"/>
      <c r="DO159" s="1056"/>
      <c r="DP159" s="1056"/>
      <c r="DQ159" s="1056"/>
      <c r="DR159" s="1056"/>
      <c r="DS159" s="1056"/>
      <c r="DT159" s="1042"/>
      <c r="DU159" s="415"/>
      <c r="DV159" s="1045"/>
      <c r="DW159" s="1048"/>
      <c r="DX159" s="1048"/>
      <c r="DY159" s="1051"/>
    </row>
    <row r="160" spans="2:129" s="391" customFormat="1" ht="48" customHeight="1">
      <c r="B160" s="1163"/>
      <c r="C160" s="1166"/>
      <c r="D160" s="1169"/>
      <c r="E160" s="1172"/>
      <c r="F160" s="1169"/>
      <c r="G160" s="1175"/>
      <c r="H160" s="1145"/>
      <c r="I160" s="346"/>
      <c r="J160" s="331" t="s">
        <v>1082</v>
      </c>
      <c r="K160" s="371"/>
      <c r="L160" s="333"/>
      <c r="M160" s="1148"/>
      <c r="N160" s="1151"/>
      <c r="O160" s="1154"/>
      <c r="P160" s="415"/>
      <c r="Q160" s="1157"/>
      <c r="R160" s="1160"/>
      <c r="S160" s="1128"/>
      <c r="T160" s="1131"/>
      <c r="U160" s="1134"/>
      <c r="V160" s="1137"/>
      <c r="W160" s="297"/>
      <c r="X160" s="381"/>
      <c r="Y160" s="335"/>
      <c r="Z160" s="1140"/>
      <c r="AA160" s="1053"/>
      <c r="AB160" s="1054"/>
      <c r="AC160" s="1053"/>
      <c r="AD160" s="1054"/>
      <c r="AE160" s="1053"/>
      <c r="AF160" s="1054"/>
      <c r="AG160" s="1053"/>
      <c r="AH160" s="1054"/>
      <c r="AI160" s="1053"/>
      <c r="AJ160" s="1054"/>
      <c r="AK160" s="413">
        <f>AA160+AC160+AE160+AG160+AI160</f>
        <v>0</v>
      </c>
      <c r="AL160" s="414"/>
      <c r="AM160" s="1125"/>
      <c r="AN160" s="1116"/>
      <c r="AO160" s="1117"/>
      <c r="AP160" s="1114"/>
      <c r="AQ160" s="1115"/>
      <c r="AR160" s="1116"/>
      <c r="AS160" s="1117"/>
      <c r="AT160" s="287"/>
      <c r="AU160" s="336"/>
      <c r="AV160" s="337"/>
      <c r="AW160" s="338"/>
      <c r="AX160" s="339"/>
      <c r="AY160" s="402"/>
      <c r="AZ160" s="1106"/>
      <c r="BA160" s="1109"/>
      <c r="BB160" s="1112"/>
      <c r="BC160" s="1109"/>
      <c r="BD160" s="1089"/>
      <c r="BE160" s="1092"/>
      <c r="BF160" s="415"/>
      <c r="BG160" s="340"/>
      <c r="BH160" s="325">
        <v>0.60000000000000009</v>
      </c>
      <c r="BI160" s="341" t="str">
        <f>IF(ISERROR(IF(V158="R.INHERENTE
3","R. INHERENTE",(IF(BD158="R.RESIDUAL
3","R. RESIDUAL"," ")))),"",(IF(V158="R.INHERENTE
3","R. INHERENTE",(IF(BD158="R.RESIDUAL
3","R. RESIDUAL"," ")))))</f>
        <v xml:space="preserve"> </v>
      </c>
      <c r="BJ160" s="342" t="str">
        <f>IF(ISERROR(IF(V158="R.INHERENTE
8","R. INHERENTE",(IF(BD158="R.RESIDUAL
8","R. RESIDUAL"," ")))),"",(IF(V158="R.INHERENTE
8","R. INHERENTE",(IF(BD158="R.RESIDUAL
8","R. RESIDUAL"," ")))))</f>
        <v xml:space="preserve"> </v>
      </c>
      <c r="BK160" s="343" t="str">
        <f>IF(ISERROR(IF(V158="R.INHERENTE
13","R. INHERENTE",(IF(BD158="R.RESIDUAL
13","R. RESIDUAL"," ")))),"",(IF(V158="R.INHERENTE
13","R. INHERENTE",(IF(BD158="R.RESIDUAL
13","R. RESIDUAL"," ")))))</f>
        <v xml:space="preserve"> </v>
      </c>
      <c r="BL160" s="344" t="str">
        <f>IF(ISERROR(IF(V158="R.INHERENTE
18","R. INHERENTE",(IF(BD158="R.RESIDUAL
18","R. RESIDUAL"," ")))),"",(IF(V158="R.INHERENTE
18","R. INHERENTE",(IF(BD158="R.RESIDUAL
18","R. RESIDUAL"," ")))))</f>
        <v>R. INHERENTE</v>
      </c>
      <c r="BM160" s="345" t="str">
        <f>IF(ISERROR(IF(V158="R.INHERENTE
23","R. INHERENTE",(IF(BD158="R.RESIDUAL
23","R. RESIDUAL"," ")))),"",(IF(V158="R.INHERENTE
23","R. INHERENTE",(IF(BD158="R.RESIDUAL
23","R. RESIDUAL"," ")))))</f>
        <v xml:space="preserve"> </v>
      </c>
      <c r="BN160" s="415"/>
      <c r="BO160" s="1095"/>
      <c r="BP160" s="1077"/>
      <c r="BQ160" s="1099"/>
      <c r="BR160" s="1099"/>
      <c r="BS160" s="1077"/>
      <c r="BT160" s="1080"/>
      <c r="BU160" s="415"/>
      <c r="BV160" s="1083"/>
      <c r="BW160" s="1065"/>
      <c r="BX160" s="1086"/>
      <c r="BY160" s="415"/>
      <c r="BZ160" s="1068"/>
      <c r="CA160" s="1071"/>
      <c r="CB160" s="1074"/>
      <c r="CC160" s="1065"/>
      <c r="CD160" s="1065"/>
      <c r="CE160" s="1065"/>
      <c r="CF160" s="1065"/>
      <c r="CG160" s="1065"/>
      <c r="CH160" s="1065"/>
      <c r="CI160" s="1065"/>
      <c r="CJ160" s="1065"/>
      <c r="CK160" s="1065"/>
      <c r="CL160" s="1065"/>
      <c r="CM160" s="1065"/>
      <c r="CN160" s="1065"/>
      <c r="CO160" s="1065"/>
      <c r="CP160" s="1065"/>
      <c r="CQ160" s="1065"/>
      <c r="CR160" s="1065"/>
      <c r="CS160" s="1065"/>
      <c r="CT160" s="1042"/>
      <c r="CU160" s="415"/>
      <c r="CV160" s="1068"/>
      <c r="CW160" s="1071"/>
      <c r="CX160" s="1074"/>
      <c r="CY160" s="1056"/>
      <c r="CZ160" s="1060"/>
      <c r="DA160" s="1061"/>
      <c r="DB160" s="1060"/>
      <c r="DC160" s="1061"/>
      <c r="DD160" s="1056"/>
      <c r="DE160" s="1056"/>
      <c r="DF160" s="1056"/>
      <c r="DG160" s="1056"/>
      <c r="DH160" s="1056"/>
      <c r="DI160" s="1056"/>
      <c r="DJ160" s="1056"/>
      <c r="DK160" s="1056"/>
      <c r="DL160" s="1056"/>
      <c r="DM160" s="1056"/>
      <c r="DN160" s="1056"/>
      <c r="DO160" s="1056"/>
      <c r="DP160" s="1056"/>
      <c r="DQ160" s="1056"/>
      <c r="DR160" s="1056"/>
      <c r="DS160" s="1056"/>
      <c r="DT160" s="1042"/>
      <c r="DU160" s="415"/>
      <c r="DV160" s="1045"/>
      <c r="DW160" s="1048"/>
      <c r="DX160" s="1048"/>
      <c r="DY160" s="1051"/>
    </row>
    <row r="161" spans="2:129" s="391" customFormat="1" ht="48" customHeight="1">
      <c r="B161" s="1163"/>
      <c r="C161" s="1166"/>
      <c r="D161" s="1169"/>
      <c r="E161" s="1172"/>
      <c r="F161" s="1169"/>
      <c r="G161" s="1175"/>
      <c r="H161" s="1145"/>
      <c r="I161" s="346"/>
      <c r="J161" s="331" t="s">
        <v>1088</v>
      </c>
      <c r="K161" s="371"/>
      <c r="L161" s="333"/>
      <c r="M161" s="1148"/>
      <c r="N161" s="1151"/>
      <c r="O161" s="1154"/>
      <c r="P161" s="415"/>
      <c r="Q161" s="1157"/>
      <c r="R161" s="1160"/>
      <c r="S161" s="1128"/>
      <c r="T161" s="1131"/>
      <c r="U161" s="1134"/>
      <c r="V161" s="1137"/>
      <c r="W161" s="297"/>
      <c r="X161" s="347"/>
      <c r="Y161" s="335"/>
      <c r="Z161" s="1140"/>
      <c r="AA161" s="1053"/>
      <c r="AB161" s="1054"/>
      <c r="AC161" s="1053"/>
      <c r="AD161" s="1054"/>
      <c r="AE161" s="1053"/>
      <c r="AF161" s="1054"/>
      <c r="AG161" s="1053"/>
      <c r="AH161" s="1054"/>
      <c r="AI161" s="1053"/>
      <c r="AJ161" s="1054"/>
      <c r="AK161" s="413">
        <f>AA161+AC161+AE161+AG161+AI161</f>
        <v>0</v>
      </c>
      <c r="AL161" s="414"/>
      <c r="AM161" s="1125"/>
      <c r="AN161" s="1116"/>
      <c r="AO161" s="1117"/>
      <c r="AP161" s="1114"/>
      <c r="AQ161" s="1115"/>
      <c r="AR161" s="1116"/>
      <c r="AS161" s="1117"/>
      <c r="AT161" s="348"/>
      <c r="AU161" s="349"/>
      <c r="AV161" s="350"/>
      <c r="AW161" s="351"/>
      <c r="AX161" s="352"/>
      <c r="AY161" s="402"/>
      <c r="AZ161" s="1106"/>
      <c r="BA161" s="1109"/>
      <c r="BB161" s="1112"/>
      <c r="BC161" s="1109"/>
      <c r="BD161" s="1089"/>
      <c r="BE161" s="1092"/>
      <c r="BF161" s="415"/>
      <c r="BG161" s="340"/>
      <c r="BH161" s="325">
        <v>0.4</v>
      </c>
      <c r="BI161" s="341" t="str">
        <f>IF(ISERROR(IF(V158="R.INHERENTE
2","R. INHERENTE",(IF(BD158="R.RESIDUAL
2","R. RESIDUAL"," ")))),"",(IF(V158="R.INHERENTE
2","R. INHERENTE",(IF(BD158="R.RESIDUAL
2","R. RESIDUAL"," ")))))</f>
        <v xml:space="preserve"> </v>
      </c>
      <c r="BJ161" s="342" t="str">
        <f>IF(ISERROR(IF(V158="R.INHERENTE
7","R. INHERENTE",(IF(BD158="R.RESIDUAL
7","R. RESIDUAL"," ")))),"",(IF(V158="R.INHERENTE
7","R. INHERENTE",(IF(BD158="R.RESIDUAL
7","R. RESIDUAL"," ")))))</f>
        <v xml:space="preserve"> </v>
      </c>
      <c r="BK161" s="353" t="str">
        <f>IF(ISERROR(IF(V158="R.INHERENTE
12","R. INHERENTE",(IF(BD158="R.RESIDUAL
12","R. RESIDUAL"," ")))),"",(IF(V158="R.INHERENTE
12","R. INHERENTE",(IF(BD158="R.RESIDUAL
12","R. RESIDUAL"," ")))))</f>
        <v xml:space="preserve"> </v>
      </c>
      <c r="BL161" s="343" t="str">
        <f>IF(ISERROR(IF(V158="R.INHERENTE
17","R. INHERENTE",(IF(BD158="R.RESIDUAL
17","R. RESIDUAL"," ")))),"",(IF(V158="R.INHERENTE
17","R. INHERENTE",(IF(BD158="R.RESIDUAL
17","R. RESIDUAL"," ")))))</f>
        <v>R. RESIDUAL</v>
      </c>
      <c r="BM161" s="345" t="str">
        <f>IF(ISERROR(IF(V158="R.INHERENTE
22","R. INHERENTE",(IF(BD158="R.RESIDUAL
22","R. RESIDUAL"," ")))),"",(IF(V158="R.INHERENTE
22","R. INHERENTE",(IF(BD158="R.RESIDUAL
22","R. RESIDUAL"," ")))))</f>
        <v xml:space="preserve"> </v>
      </c>
      <c r="BN161" s="415"/>
      <c r="BO161" s="1095"/>
      <c r="BP161" s="1077"/>
      <c r="BQ161" s="1099"/>
      <c r="BR161" s="1099"/>
      <c r="BS161" s="1077"/>
      <c r="BT161" s="1080"/>
      <c r="BU161" s="415"/>
      <c r="BV161" s="1083"/>
      <c r="BW161" s="1065"/>
      <c r="BX161" s="1086"/>
      <c r="BY161" s="415"/>
      <c r="BZ161" s="1068"/>
      <c r="CA161" s="1071"/>
      <c r="CB161" s="1074"/>
      <c r="CC161" s="1065"/>
      <c r="CD161" s="1065"/>
      <c r="CE161" s="1065"/>
      <c r="CF161" s="1065"/>
      <c r="CG161" s="1065"/>
      <c r="CH161" s="1065"/>
      <c r="CI161" s="1065"/>
      <c r="CJ161" s="1065"/>
      <c r="CK161" s="1065"/>
      <c r="CL161" s="1065"/>
      <c r="CM161" s="1065"/>
      <c r="CN161" s="1065"/>
      <c r="CO161" s="1065"/>
      <c r="CP161" s="1065"/>
      <c r="CQ161" s="1065"/>
      <c r="CR161" s="1065"/>
      <c r="CS161" s="1065"/>
      <c r="CT161" s="1042"/>
      <c r="CU161" s="415"/>
      <c r="CV161" s="1068"/>
      <c r="CW161" s="1071"/>
      <c r="CX161" s="1074"/>
      <c r="CY161" s="1056"/>
      <c r="CZ161" s="1060"/>
      <c r="DA161" s="1061"/>
      <c r="DB161" s="1060"/>
      <c r="DC161" s="1061"/>
      <c r="DD161" s="1056"/>
      <c r="DE161" s="1056"/>
      <c r="DF161" s="1056"/>
      <c r="DG161" s="1056"/>
      <c r="DH161" s="1056"/>
      <c r="DI161" s="1056"/>
      <c r="DJ161" s="1056"/>
      <c r="DK161" s="1056"/>
      <c r="DL161" s="1056"/>
      <c r="DM161" s="1056"/>
      <c r="DN161" s="1056"/>
      <c r="DO161" s="1056"/>
      <c r="DP161" s="1056"/>
      <c r="DQ161" s="1056"/>
      <c r="DR161" s="1056"/>
      <c r="DS161" s="1056"/>
      <c r="DT161" s="1042"/>
      <c r="DU161" s="415"/>
      <c r="DV161" s="1045"/>
      <c r="DW161" s="1048"/>
      <c r="DX161" s="1048"/>
      <c r="DY161" s="1051"/>
    </row>
    <row r="162" spans="2:129" s="391" customFormat="1" ht="48" customHeight="1" thickBot="1">
      <c r="B162" s="1164"/>
      <c r="C162" s="1167"/>
      <c r="D162" s="1170"/>
      <c r="E162" s="1173"/>
      <c r="F162" s="1170"/>
      <c r="G162" s="1176"/>
      <c r="H162" s="1146"/>
      <c r="I162" s="354"/>
      <c r="J162" s="355" t="s">
        <v>1089</v>
      </c>
      <c r="K162" s="372"/>
      <c r="L162" s="357"/>
      <c r="M162" s="1149"/>
      <c r="N162" s="1152"/>
      <c r="O162" s="1155"/>
      <c r="P162" s="415"/>
      <c r="Q162" s="1158"/>
      <c r="R162" s="1161"/>
      <c r="S162" s="1129"/>
      <c r="T162" s="1132"/>
      <c r="U162" s="1135"/>
      <c r="V162" s="1138"/>
      <c r="W162" s="297"/>
      <c r="X162" s="358"/>
      <c r="Y162" s="359"/>
      <c r="Z162" s="1141"/>
      <c r="AA162" s="1142"/>
      <c r="AB162" s="1143"/>
      <c r="AC162" s="1142"/>
      <c r="AD162" s="1143"/>
      <c r="AE162" s="1142"/>
      <c r="AF162" s="1143"/>
      <c r="AG162" s="1142"/>
      <c r="AH162" s="1143"/>
      <c r="AI162" s="1142"/>
      <c r="AJ162" s="1143"/>
      <c r="AK162" s="416">
        <f>AA162+AC162+AE162+AG162+AI162</f>
        <v>0</v>
      </c>
      <c r="AL162" s="417"/>
      <c r="AM162" s="1126"/>
      <c r="AN162" s="1118"/>
      <c r="AO162" s="1119"/>
      <c r="AP162" s="1120"/>
      <c r="AQ162" s="1121"/>
      <c r="AR162" s="1118"/>
      <c r="AS162" s="1119"/>
      <c r="AT162" s="360"/>
      <c r="AU162" s="361"/>
      <c r="AV162" s="362"/>
      <c r="AW162" s="363"/>
      <c r="AX162" s="364"/>
      <c r="AY162" s="402" t="str">
        <f>+(IF(AND($AZ164&gt;0,$AZ164&lt;=0.2),0.2,(IF(AND($AZ164&gt;0.2,$AZ164&lt;=0.4),0.4,(IF(AND($AZ164&gt;0.4,$AZ164&lt;=0.6),0.6,(IF(AND($AZ164&gt;0.6,$AZ164&lt;=0.8),0.8,(IF($AZ164&gt;0.8,1,""))))))))))</f>
        <v/>
      </c>
      <c r="AZ162" s="1107"/>
      <c r="BA162" s="1110"/>
      <c r="BB162" s="1113"/>
      <c r="BC162" s="1110"/>
      <c r="BD162" s="1090"/>
      <c r="BE162" s="1093"/>
      <c r="BF162" s="415"/>
      <c r="BG162" s="340"/>
      <c r="BH162" s="365">
        <v>0.2</v>
      </c>
      <c r="BI162" s="366" t="str">
        <f>IF(ISERROR(IF(V158="R.INHERENTE
1","R. INHERENTE",(IF(BD158="R.RESIDUAL
1","R. RESIDUAL"," ")))),"",(IF(V158="R.INHERENTE
1","R. INHERENTE",(IF(BD158="R.RESIDUAL
1","R. RESIDUAL"," ")))))</f>
        <v xml:space="preserve"> </v>
      </c>
      <c r="BJ162" s="367" t="str">
        <f>IF(ISERROR(IF(V158="R.INHERENTE
6","R. INHERENTE",(IF(BD158="R.RESIDUAL
6","R. RESIDUAL"," ")))),"",(IF(V158="R.INHERENTE
6","R. INHERENTE",(IF(BD158="R.RESIDUAL
6","R. RESIDUAL"," ")))))</f>
        <v xml:space="preserve"> </v>
      </c>
      <c r="BK162" s="368" t="str">
        <f>IF(ISERROR(IF(V158="R.INHERENTE
11","R. INHERENTE",(IF(BD158="R.RESIDUAL
11","R. RESIDUAL"," ")))),"",(IF(V158="R.INHERENTE
11","R. INHERENTE",(IF(BD158="R.RESIDUAL
11","R. RESIDUAL"," ")))))</f>
        <v xml:space="preserve"> </v>
      </c>
      <c r="BL162" s="369" t="str">
        <f>IF(ISERROR(IF(V158="R.INHERENTE
16","R. INHERENTE",(IF(BD158="R.RESIDUAL
16","R. RESIDUAL"," ")))),"",(IF(V158="R.INHERENTE
16","R. INHERENTE",(IF(BD158="R.RESIDUAL
16","R. RESIDUAL"," ")))))</f>
        <v xml:space="preserve"> </v>
      </c>
      <c r="BM162" s="370" t="str">
        <f>IF(ISERROR(IF(V158="R.INHERENTE
21","R. INHERENTE",(IF(BD158="R.RESIDUAL
21","R. RESIDUAL"," ")))),"",(IF(V158="R.INHERENTE
21","R. INHERENTE",(IF(BD158="R.RESIDUAL
21","R. RESIDUAL"," ")))))</f>
        <v xml:space="preserve"> </v>
      </c>
      <c r="BN162" s="415"/>
      <c r="BO162" s="1096"/>
      <c r="BP162" s="1078"/>
      <c r="BQ162" s="1100"/>
      <c r="BR162" s="1100"/>
      <c r="BS162" s="1078"/>
      <c r="BT162" s="1081"/>
      <c r="BU162" s="415"/>
      <c r="BV162" s="1084"/>
      <c r="BW162" s="1066"/>
      <c r="BX162" s="1087"/>
      <c r="BY162" s="415"/>
      <c r="BZ162" s="1069"/>
      <c r="CA162" s="1072"/>
      <c r="CB162" s="1075"/>
      <c r="CC162" s="1066"/>
      <c r="CD162" s="1066"/>
      <c r="CE162" s="1066"/>
      <c r="CF162" s="1066"/>
      <c r="CG162" s="1066"/>
      <c r="CH162" s="1066"/>
      <c r="CI162" s="1066"/>
      <c r="CJ162" s="1066"/>
      <c r="CK162" s="1066"/>
      <c r="CL162" s="1066"/>
      <c r="CM162" s="1066"/>
      <c r="CN162" s="1066"/>
      <c r="CO162" s="1066"/>
      <c r="CP162" s="1066"/>
      <c r="CQ162" s="1066"/>
      <c r="CR162" s="1066"/>
      <c r="CS162" s="1066"/>
      <c r="CT162" s="1043"/>
      <c r="CU162" s="415"/>
      <c r="CV162" s="1069"/>
      <c r="CW162" s="1072"/>
      <c r="CX162" s="1075"/>
      <c r="CY162" s="1057"/>
      <c r="CZ162" s="1062"/>
      <c r="DA162" s="1063"/>
      <c r="DB162" s="1062"/>
      <c r="DC162" s="1063"/>
      <c r="DD162" s="1057"/>
      <c r="DE162" s="1057"/>
      <c r="DF162" s="1057"/>
      <c r="DG162" s="1057"/>
      <c r="DH162" s="1057"/>
      <c r="DI162" s="1057"/>
      <c r="DJ162" s="1057"/>
      <c r="DK162" s="1057"/>
      <c r="DL162" s="1057"/>
      <c r="DM162" s="1057"/>
      <c r="DN162" s="1057"/>
      <c r="DO162" s="1057"/>
      <c r="DP162" s="1057"/>
      <c r="DQ162" s="1057"/>
      <c r="DR162" s="1057"/>
      <c r="DS162" s="1057"/>
      <c r="DT162" s="1043"/>
      <c r="DU162" s="415"/>
      <c r="DV162" s="1046"/>
      <c r="DW162" s="1049"/>
      <c r="DX162" s="1049"/>
      <c r="DY162" s="1052"/>
    </row>
    <row r="163" spans="2:129" ht="12.75" customHeight="1">
      <c r="W163" s="297"/>
      <c r="AY163" s="402"/>
      <c r="BI163" s="419">
        <v>0.2</v>
      </c>
      <c r="BJ163" s="420">
        <v>0.4</v>
      </c>
      <c r="BK163" s="420">
        <v>0.60000000000000009</v>
      </c>
      <c r="BL163" s="420">
        <v>0.8</v>
      </c>
      <c r="BM163" s="420">
        <v>1</v>
      </c>
    </row>
  </sheetData>
  <sheetProtection algorithmName="SHA-512" hashValue="UQcHifuyo6sAxT+b+SjpsSG5ErMKw+cGQBge27eGlTCI+LLnTvamD8OfnSD2TQ8W+9QZq2Lzkup+NYbzJgh0bQ==" saltValue="5W6hJ405q9MzGJXRX1U9SA==" spinCount="100000" sheet="1" objects="1" scenarios="1" selectLockedCells="1" selectUnlockedCells="1"/>
  <protectedRanges>
    <protectedRange password="CC55" sqref="AS8:AS18 BO14 AT17:AY17 BP15:BY16 AZ8:DU10 BI15:BN16 AS164:DU1048447 AS2:DU7 AT8:AX15 AY8:AY11 AY13:AY15 AZ12:BC18 BO12 BD12:BN13 BP12:DU13 BU11:BY11 CU11:DU11" name="Rango1"/>
  </protectedRanges>
  <dataConsolidate/>
  <mergeCells count="3043">
    <mergeCell ref="B9:K9"/>
    <mergeCell ref="L9:S9"/>
    <mergeCell ref="C10:S10"/>
    <mergeCell ref="B11:V11"/>
    <mergeCell ref="X11:AX11"/>
    <mergeCell ref="AZ11:BX11"/>
    <mergeCell ref="B6:K6"/>
    <mergeCell ref="L6:S6"/>
    <mergeCell ref="B7:K7"/>
    <mergeCell ref="L7:S7"/>
    <mergeCell ref="B8:K8"/>
    <mergeCell ref="L8:S8"/>
    <mergeCell ref="U3:V3"/>
    <mergeCell ref="W3:Z3"/>
    <mergeCell ref="AA3:AC7"/>
    <mergeCell ref="N4:O4"/>
    <mergeCell ref="P4:S4"/>
    <mergeCell ref="U4:V4"/>
    <mergeCell ref="W4:Z4"/>
    <mergeCell ref="U5:V7"/>
    <mergeCell ref="W5:Z7"/>
    <mergeCell ref="B2:D4"/>
    <mergeCell ref="E2:E4"/>
    <mergeCell ref="F2:M4"/>
    <mergeCell ref="N2:O2"/>
    <mergeCell ref="P2:S2"/>
    <mergeCell ref="N3:O3"/>
    <mergeCell ref="P3:S3"/>
    <mergeCell ref="B13:O13"/>
    <mergeCell ref="Q13:V13"/>
    <mergeCell ref="X13:AX13"/>
    <mergeCell ref="AZ13:BM13"/>
    <mergeCell ref="BZ13:DT13"/>
    <mergeCell ref="B14:B19"/>
    <mergeCell ref="C14:C19"/>
    <mergeCell ref="D14:D19"/>
    <mergeCell ref="BZ11:DY11"/>
    <mergeCell ref="B12:O12"/>
    <mergeCell ref="P12:P48"/>
    <mergeCell ref="Q12:V12"/>
    <mergeCell ref="X12:AX12"/>
    <mergeCell ref="AZ12:BM12"/>
    <mergeCell ref="BN12:BN48"/>
    <mergeCell ref="BO12:BX14"/>
    <mergeCell ref="BY12:BY48"/>
    <mergeCell ref="BZ12:DT12"/>
    <mergeCell ref="AZ14:BM14"/>
    <mergeCell ref="BZ14:CT15"/>
    <mergeCell ref="CU14:CU48"/>
    <mergeCell ref="CV14:DT15"/>
    <mergeCell ref="X15:AX15"/>
    <mergeCell ref="AZ15:BA16"/>
    <mergeCell ref="BB15:BC16"/>
    <mergeCell ref="BD15:BD19"/>
    <mergeCell ref="BE15:BE19"/>
    <mergeCell ref="BI15:BM17"/>
    <mergeCell ref="L14:L19"/>
    <mergeCell ref="M14:M19"/>
    <mergeCell ref="N14:N19"/>
    <mergeCell ref="O14:O19"/>
    <mergeCell ref="Q14:V15"/>
    <mergeCell ref="X14:AX14"/>
    <mergeCell ref="AN16:AS16"/>
    <mergeCell ref="AT16:AX17"/>
    <mergeCell ref="AU18:AU19"/>
    <mergeCell ref="AV18:AV19"/>
    <mergeCell ref="BZ16:CK16"/>
    <mergeCell ref="CL16:CT16"/>
    <mergeCell ref="CV16:DT16"/>
    <mergeCell ref="DV16:DY18"/>
    <mergeCell ref="AA17:AF17"/>
    <mergeCell ref="AG17:AJ17"/>
    <mergeCell ref="AK17:AK19"/>
    <mergeCell ref="AN17:AO17"/>
    <mergeCell ref="AP17:AQ17"/>
    <mergeCell ref="AR17:AS17"/>
    <mergeCell ref="BO15:BX16"/>
    <mergeCell ref="Q16:Q19"/>
    <mergeCell ref="R16:S19"/>
    <mergeCell ref="T16:U19"/>
    <mergeCell ref="V16:V19"/>
    <mergeCell ref="X16:X19"/>
    <mergeCell ref="Y16:Z17"/>
    <mergeCell ref="AA16:AK16"/>
    <mergeCell ref="AL16:AL19"/>
    <mergeCell ref="AM16:AM19"/>
    <mergeCell ref="DU12:DU48"/>
    <mergeCell ref="DV12:DY15"/>
    <mergeCell ref="DT17:DT19"/>
    <mergeCell ref="Y18:Y19"/>
    <mergeCell ref="Z18:Z19"/>
    <mergeCell ref="AA18:AB18"/>
    <mergeCell ref="AC18:AD18"/>
    <mergeCell ref="AE18:AF18"/>
    <mergeCell ref="AG18:AH18"/>
    <mergeCell ref="AI18:AJ18"/>
    <mergeCell ref="AT18:AT19"/>
    <mergeCell ref="CT17:CT19"/>
    <mergeCell ref="CV17:CY17"/>
    <mergeCell ref="CZ17:DC17"/>
    <mergeCell ref="DD17:DG17"/>
    <mergeCell ref="DH17:DK17"/>
    <mergeCell ref="DL17:DO17"/>
    <mergeCell ref="CV18:CY18"/>
    <mergeCell ref="CZ18:DC18"/>
    <mergeCell ref="DD18:DG18"/>
    <mergeCell ref="DH18:DK18"/>
    <mergeCell ref="BV17:BX18"/>
    <mergeCell ref="BZ17:CC17"/>
    <mergeCell ref="CD17:CG17"/>
    <mergeCell ref="CH17:CK17"/>
    <mergeCell ref="CL17:CO17"/>
    <mergeCell ref="CP17:CS17"/>
    <mergeCell ref="CL18:CO18"/>
    <mergeCell ref="CP18:CS18"/>
    <mergeCell ref="AZ17:AZ19"/>
    <mergeCell ref="BA17:BA19"/>
    <mergeCell ref="BB17:BB19"/>
    <mergeCell ref="BC17:BC19"/>
    <mergeCell ref="BO17:BT18"/>
    <mergeCell ref="DL18:DO18"/>
    <mergeCell ref="DP18:DS18"/>
    <mergeCell ref="BI19:BM19"/>
    <mergeCell ref="CZ19:DA19"/>
    <mergeCell ref="DB19:DC19"/>
    <mergeCell ref="B20:B24"/>
    <mergeCell ref="C20:C24"/>
    <mergeCell ref="D20:D24"/>
    <mergeCell ref="E20:E24"/>
    <mergeCell ref="F20:F24"/>
    <mergeCell ref="AW18:AW19"/>
    <mergeCell ref="AX18:AX19"/>
    <mergeCell ref="BI18:BM18"/>
    <mergeCell ref="BZ18:CC18"/>
    <mergeCell ref="CD18:CG18"/>
    <mergeCell ref="CH18:CK18"/>
    <mergeCell ref="DP17:DS17"/>
    <mergeCell ref="BU17:BU48"/>
    <mergeCell ref="BC20:BC24"/>
    <mergeCell ref="BD20:BD24"/>
    <mergeCell ref="BE20:BE24"/>
    <mergeCell ref="BO20:BO24"/>
    <mergeCell ref="E14:E19"/>
    <mergeCell ref="F14:F19"/>
    <mergeCell ref="G14:G19"/>
    <mergeCell ref="H14:H19"/>
    <mergeCell ref="I14:I19"/>
    <mergeCell ref="J14:K19"/>
    <mergeCell ref="AA20:AB20"/>
    <mergeCell ref="AC20:AD20"/>
    <mergeCell ref="AE20:AF20"/>
    <mergeCell ref="AG20:AH20"/>
    <mergeCell ref="AI20:AJ20"/>
    <mergeCell ref="AM20:AM24"/>
    <mergeCell ref="AA22:AB22"/>
    <mergeCell ref="AC22:AD22"/>
    <mergeCell ref="AE22:AF22"/>
    <mergeCell ref="AG22:AH22"/>
    <mergeCell ref="R20:R24"/>
    <mergeCell ref="S20:S24"/>
    <mergeCell ref="T20:T24"/>
    <mergeCell ref="U20:U24"/>
    <mergeCell ref="V20:V24"/>
    <mergeCell ref="Z20:Z24"/>
    <mergeCell ref="G20:G24"/>
    <mergeCell ref="H20:H24"/>
    <mergeCell ref="M20:M24"/>
    <mergeCell ref="N20:N24"/>
    <mergeCell ref="O20:O24"/>
    <mergeCell ref="Q20:Q24"/>
    <mergeCell ref="BW20:BW24"/>
    <mergeCell ref="BX20:BX24"/>
    <mergeCell ref="BZ20:BZ24"/>
    <mergeCell ref="CA20:CA24"/>
    <mergeCell ref="CB20:CB24"/>
    <mergeCell ref="CC20:CC24"/>
    <mergeCell ref="BP20:BP24"/>
    <mergeCell ref="BQ20:BQ24"/>
    <mergeCell ref="BR20:BR24"/>
    <mergeCell ref="BS20:BS24"/>
    <mergeCell ref="BT20:BT24"/>
    <mergeCell ref="BV20:BV24"/>
    <mergeCell ref="AN20:AO20"/>
    <mergeCell ref="AP20:AQ20"/>
    <mergeCell ref="AR20:AS20"/>
    <mergeCell ref="AZ20:AZ24"/>
    <mergeCell ref="BA20:BA24"/>
    <mergeCell ref="BB20:BB24"/>
    <mergeCell ref="AP23:AQ23"/>
    <mergeCell ref="AR23:AS23"/>
    <mergeCell ref="AP24:AQ24"/>
    <mergeCell ref="AR24:AS24"/>
    <mergeCell ref="DB20:DC24"/>
    <mergeCell ref="DD20:DD24"/>
    <mergeCell ref="CP20:CP24"/>
    <mergeCell ref="CQ20:CQ24"/>
    <mergeCell ref="CR20:CR24"/>
    <mergeCell ref="CS20:CS24"/>
    <mergeCell ref="CT20:CT24"/>
    <mergeCell ref="CV20:CV24"/>
    <mergeCell ref="CJ20:CJ24"/>
    <mergeCell ref="CK20:CK24"/>
    <mergeCell ref="CL20:CL24"/>
    <mergeCell ref="CM20:CM24"/>
    <mergeCell ref="CN20:CN24"/>
    <mergeCell ref="CO20:CO24"/>
    <mergeCell ref="CD20:CD24"/>
    <mergeCell ref="CE20:CE24"/>
    <mergeCell ref="CF20:CF24"/>
    <mergeCell ref="CG20:CG24"/>
    <mergeCell ref="CH20:CH24"/>
    <mergeCell ref="CI20:CI24"/>
    <mergeCell ref="DX20:DX24"/>
    <mergeCell ref="DY20:DY24"/>
    <mergeCell ref="AA21:AB21"/>
    <mergeCell ref="AC21:AD21"/>
    <mergeCell ref="AE21:AF21"/>
    <mergeCell ref="AG21:AH21"/>
    <mergeCell ref="AI21:AJ21"/>
    <mergeCell ref="AN21:AO21"/>
    <mergeCell ref="AP21:AQ21"/>
    <mergeCell ref="AR21:AS21"/>
    <mergeCell ref="DQ20:DQ24"/>
    <mergeCell ref="DR20:DR24"/>
    <mergeCell ref="DS20:DS24"/>
    <mergeCell ref="DT20:DT24"/>
    <mergeCell ref="DV20:DV24"/>
    <mergeCell ref="DW20:DW24"/>
    <mergeCell ref="DK20:DK24"/>
    <mergeCell ref="DL20:DL24"/>
    <mergeCell ref="DM20:DM24"/>
    <mergeCell ref="DN20:DN24"/>
    <mergeCell ref="DO20:DO24"/>
    <mergeCell ref="DP20:DP24"/>
    <mergeCell ref="DE20:DE24"/>
    <mergeCell ref="DF20:DF24"/>
    <mergeCell ref="DG20:DG24"/>
    <mergeCell ref="DH20:DH24"/>
    <mergeCell ref="DI20:DI24"/>
    <mergeCell ref="DJ20:DJ24"/>
    <mergeCell ref="CW20:CW24"/>
    <mergeCell ref="CX20:CX24"/>
    <mergeCell ref="CY20:CY24"/>
    <mergeCell ref="CZ20:DA24"/>
    <mergeCell ref="B26:B30"/>
    <mergeCell ref="C26:C30"/>
    <mergeCell ref="D26:D30"/>
    <mergeCell ref="E26:E30"/>
    <mergeCell ref="F26:F30"/>
    <mergeCell ref="G26:G30"/>
    <mergeCell ref="AA24:AB24"/>
    <mergeCell ref="AC24:AD24"/>
    <mergeCell ref="AE24:AF24"/>
    <mergeCell ref="AG24:AH24"/>
    <mergeCell ref="AI24:AJ24"/>
    <mergeCell ref="AN24:AO24"/>
    <mergeCell ref="AI22:AJ22"/>
    <mergeCell ref="AN22:AO22"/>
    <mergeCell ref="AP22:AQ22"/>
    <mergeCell ref="AR22:AS22"/>
    <mergeCell ref="AA23:AB23"/>
    <mergeCell ref="AC23:AD23"/>
    <mergeCell ref="AE23:AF23"/>
    <mergeCell ref="AG23:AH23"/>
    <mergeCell ref="AI23:AJ23"/>
    <mergeCell ref="AN23:AO23"/>
    <mergeCell ref="AC26:AD26"/>
    <mergeCell ref="AE26:AF26"/>
    <mergeCell ref="AG26:AH26"/>
    <mergeCell ref="AI26:AJ26"/>
    <mergeCell ref="AM26:AM30"/>
    <mergeCell ref="AN26:AO26"/>
    <mergeCell ref="AN27:AO27"/>
    <mergeCell ref="AC28:AD28"/>
    <mergeCell ref="AE28:AF28"/>
    <mergeCell ref="AG28:AH28"/>
    <mergeCell ref="S26:S30"/>
    <mergeCell ref="T26:T30"/>
    <mergeCell ref="U26:U30"/>
    <mergeCell ref="V26:V30"/>
    <mergeCell ref="Z26:Z30"/>
    <mergeCell ref="AA26:AB26"/>
    <mergeCell ref="AA28:AB28"/>
    <mergeCell ref="AA30:AB30"/>
    <mergeCell ref="BS26:BS30"/>
    <mergeCell ref="BT26:BT30"/>
    <mergeCell ref="BV26:BV30"/>
    <mergeCell ref="BW26:BW30"/>
    <mergeCell ref="BX26:BX30"/>
    <mergeCell ref="BZ26:BZ30"/>
    <mergeCell ref="BD26:BD30"/>
    <mergeCell ref="BE26:BE30"/>
    <mergeCell ref="BO26:BO30"/>
    <mergeCell ref="BP26:BP30"/>
    <mergeCell ref="BQ26:BQ30"/>
    <mergeCell ref="BR26:BR30"/>
    <mergeCell ref="AP26:AQ26"/>
    <mergeCell ref="AR26:AS26"/>
    <mergeCell ref="AZ26:AZ30"/>
    <mergeCell ref="BA26:BA30"/>
    <mergeCell ref="BB26:BB30"/>
    <mergeCell ref="BC26:BC30"/>
    <mergeCell ref="AP27:AQ27"/>
    <mergeCell ref="AR27:AS27"/>
    <mergeCell ref="AP29:AQ29"/>
    <mergeCell ref="AR29:AS29"/>
    <mergeCell ref="AR30:AS30"/>
    <mergeCell ref="AR28:AS28"/>
    <mergeCell ref="CX26:CX30"/>
    <mergeCell ref="CY26:CY30"/>
    <mergeCell ref="CM26:CM30"/>
    <mergeCell ref="CN26:CN30"/>
    <mergeCell ref="CO26:CO30"/>
    <mergeCell ref="CP26:CP30"/>
    <mergeCell ref="CQ26:CQ30"/>
    <mergeCell ref="CR26:CR30"/>
    <mergeCell ref="CG26:CG30"/>
    <mergeCell ref="CH26:CH30"/>
    <mergeCell ref="CI26:CI30"/>
    <mergeCell ref="CJ26:CJ30"/>
    <mergeCell ref="CK26:CK30"/>
    <mergeCell ref="CL26:CL30"/>
    <mergeCell ref="CA26:CA30"/>
    <mergeCell ref="CB26:CB30"/>
    <mergeCell ref="CC26:CC30"/>
    <mergeCell ref="CD26:CD30"/>
    <mergeCell ref="CE26:CE30"/>
    <mergeCell ref="CF26:CF30"/>
    <mergeCell ref="DT26:DT30"/>
    <mergeCell ref="DV26:DV30"/>
    <mergeCell ref="DW26:DW30"/>
    <mergeCell ref="DX26:DX30"/>
    <mergeCell ref="DY26:DY30"/>
    <mergeCell ref="AA27:AB27"/>
    <mergeCell ref="AC27:AD27"/>
    <mergeCell ref="AE27:AF27"/>
    <mergeCell ref="AG27:AH27"/>
    <mergeCell ref="AI27:AJ27"/>
    <mergeCell ref="DN26:DN30"/>
    <mergeCell ref="DO26:DO30"/>
    <mergeCell ref="DP26:DP30"/>
    <mergeCell ref="DQ26:DQ30"/>
    <mergeCell ref="DR26:DR30"/>
    <mergeCell ref="DS26:DS30"/>
    <mergeCell ref="DH26:DH30"/>
    <mergeCell ref="DI26:DI30"/>
    <mergeCell ref="DJ26:DJ30"/>
    <mergeCell ref="DK26:DK30"/>
    <mergeCell ref="DL26:DL30"/>
    <mergeCell ref="DM26:DM30"/>
    <mergeCell ref="CZ26:DA30"/>
    <mergeCell ref="DB26:DC30"/>
    <mergeCell ref="DD26:DD30"/>
    <mergeCell ref="DE26:DE30"/>
    <mergeCell ref="DF26:DF30"/>
    <mergeCell ref="DG26:DG30"/>
    <mergeCell ref="CS26:CS30"/>
    <mergeCell ref="CT26:CT30"/>
    <mergeCell ref="CV26:CV30"/>
    <mergeCell ref="CW26:CW30"/>
    <mergeCell ref="B32:B36"/>
    <mergeCell ref="C32:C36"/>
    <mergeCell ref="D32:D36"/>
    <mergeCell ref="E32:E36"/>
    <mergeCell ref="F32:F36"/>
    <mergeCell ref="G32:G36"/>
    <mergeCell ref="H32:H36"/>
    <mergeCell ref="M32:M36"/>
    <mergeCell ref="N32:N36"/>
    <mergeCell ref="AC30:AD30"/>
    <mergeCell ref="AE30:AF30"/>
    <mergeCell ref="AG30:AH30"/>
    <mergeCell ref="AI30:AJ30"/>
    <mergeCell ref="AN30:AO30"/>
    <mergeCell ref="AP30:AQ30"/>
    <mergeCell ref="AI28:AJ28"/>
    <mergeCell ref="AN28:AO28"/>
    <mergeCell ref="AP28:AQ28"/>
    <mergeCell ref="AA29:AB29"/>
    <mergeCell ref="AC29:AD29"/>
    <mergeCell ref="AE29:AF29"/>
    <mergeCell ref="AG29:AH29"/>
    <mergeCell ref="AI29:AJ29"/>
    <mergeCell ref="AN29:AO29"/>
    <mergeCell ref="H26:H30"/>
    <mergeCell ref="M26:M30"/>
    <mergeCell ref="N26:N30"/>
    <mergeCell ref="O26:O30"/>
    <mergeCell ref="Q26:Q30"/>
    <mergeCell ref="R26:R30"/>
    <mergeCell ref="AI32:AJ32"/>
    <mergeCell ref="AM32:AM36"/>
    <mergeCell ref="AN32:AO32"/>
    <mergeCell ref="AP32:AQ32"/>
    <mergeCell ref="AR32:AS32"/>
    <mergeCell ref="AZ32:AZ36"/>
    <mergeCell ref="AI34:AJ34"/>
    <mergeCell ref="AN34:AO34"/>
    <mergeCell ref="AP34:AQ34"/>
    <mergeCell ref="AR34:AS34"/>
    <mergeCell ref="V32:V36"/>
    <mergeCell ref="Z32:Z36"/>
    <mergeCell ref="AA32:AB32"/>
    <mergeCell ref="AC32:AD32"/>
    <mergeCell ref="AE32:AF32"/>
    <mergeCell ref="AG32:AH32"/>
    <mergeCell ref="AA34:AB34"/>
    <mergeCell ref="AC34:AD34"/>
    <mergeCell ref="AE34:AF34"/>
    <mergeCell ref="AG34:AH34"/>
    <mergeCell ref="BW32:BW36"/>
    <mergeCell ref="BX32:BX36"/>
    <mergeCell ref="BZ32:BZ36"/>
    <mergeCell ref="CA32:CA36"/>
    <mergeCell ref="CB32:CB36"/>
    <mergeCell ref="CC32:CC36"/>
    <mergeCell ref="BP32:BP36"/>
    <mergeCell ref="BQ32:BQ36"/>
    <mergeCell ref="BR32:BR36"/>
    <mergeCell ref="BS32:BS36"/>
    <mergeCell ref="BT32:BT36"/>
    <mergeCell ref="BV32:BV36"/>
    <mergeCell ref="BA32:BA36"/>
    <mergeCell ref="BB32:BB36"/>
    <mergeCell ref="BC32:BC36"/>
    <mergeCell ref="BD32:BD36"/>
    <mergeCell ref="BE32:BE36"/>
    <mergeCell ref="BO32:BO36"/>
    <mergeCell ref="DB32:DC36"/>
    <mergeCell ref="DD32:DD36"/>
    <mergeCell ref="CP32:CP36"/>
    <mergeCell ref="CQ32:CQ36"/>
    <mergeCell ref="CR32:CR36"/>
    <mergeCell ref="CS32:CS36"/>
    <mergeCell ref="CT32:CT36"/>
    <mergeCell ref="CV32:CV36"/>
    <mergeCell ref="CJ32:CJ36"/>
    <mergeCell ref="CK32:CK36"/>
    <mergeCell ref="CL32:CL36"/>
    <mergeCell ref="CM32:CM36"/>
    <mergeCell ref="CN32:CN36"/>
    <mergeCell ref="CO32:CO36"/>
    <mergeCell ref="CD32:CD36"/>
    <mergeCell ref="CE32:CE36"/>
    <mergeCell ref="CF32:CF36"/>
    <mergeCell ref="CG32:CG36"/>
    <mergeCell ref="CH32:CH36"/>
    <mergeCell ref="CI32:CI36"/>
    <mergeCell ref="DX32:DX36"/>
    <mergeCell ref="DY32:DY36"/>
    <mergeCell ref="AA33:AB33"/>
    <mergeCell ref="AC33:AD33"/>
    <mergeCell ref="AE33:AF33"/>
    <mergeCell ref="AG33:AH33"/>
    <mergeCell ref="AI33:AJ33"/>
    <mergeCell ref="AN33:AO33"/>
    <mergeCell ref="AP33:AQ33"/>
    <mergeCell ref="AR33:AS33"/>
    <mergeCell ref="DQ32:DQ36"/>
    <mergeCell ref="DR32:DR36"/>
    <mergeCell ref="DS32:DS36"/>
    <mergeCell ref="DT32:DT36"/>
    <mergeCell ref="DV32:DV36"/>
    <mergeCell ref="DW32:DW36"/>
    <mergeCell ref="DK32:DK36"/>
    <mergeCell ref="DL32:DL36"/>
    <mergeCell ref="DM32:DM36"/>
    <mergeCell ref="DN32:DN36"/>
    <mergeCell ref="DO32:DO36"/>
    <mergeCell ref="DP32:DP36"/>
    <mergeCell ref="DE32:DE36"/>
    <mergeCell ref="DF32:DF36"/>
    <mergeCell ref="DG32:DG36"/>
    <mergeCell ref="DH32:DH36"/>
    <mergeCell ref="DI32:DI36"/>
    <mergeCell ref="DJ32:DJ36"/>
    <mergeCell ref="CW32:CW36"/>
    <mergeCell ref="CX32:CX36"/>
    <mergeCell ref="CY32:CY36"/>
    <mergeCell ref="CZ32:DA36"/>
    <mergeCell ref="B38:B42"/>
    <mergeCell ref="C38:C42"/>
    <mergeCell ref="D38:D42"/>
    <mergeCell ref="E38:E42"/>
    <mergeCell ref="F38:F42"/>
    <mergeCell ref="G38:G42"/>
    <mergeCell ref="AP35:AQ35"/>
    <mergeCell ref="AR35:AS35"/>
    <mergeCell ref="AA36:AB36"/>
    <mergeCell ref="AC36:AD36"/>
    <mergeCell ref="AE36:AF36"/>
    <mergeCell ref="AG36:AH36"/>
    <mergeCell ref="AI36:AJ36"/>
    <mergeCell ref="AN36:AO36"/>
    <mergeCell ref="AP36:AQ36"/>
    <mergeCell ref="AR36:AS36"/>
    <mergeCell ref="AA35:AB35"/>
    <mergeCell ref="AC35:AD35"/>
    <mergeCell ref="AE35:AF35"/>
    <mergeCell ref="AG35:AH35"/>
    <mergeCell ref="AI35:AJ35"/>
    <mergeCell ref="AN35:AO35"/>
    <mergeCell ref="O32:O36"/>
    <mergeCell ref="Q32:Q36"/>
    <mergeCell ref="R32:R36"/>
    <mergeCell ref="S32:S36"/>
    <mergeCell ref="T32:T36"/>
    <mergeCell ref="U32:U36"/>
    <mergeCell ref="AC38:AD38"/>
    <mergeCell ref="AE38:AF38"/>
    <mergeCell ref="AG38:AH38"/>
    <mergeCell ref="AI38:AJ38"/>
    <mergeCell ref="AM38:AM42"/>
    <mergeCell ref="AN38:AO38"/>
    <mergeCell ref="AN39:AO39"/>
    <mergeCell ref="AC40:AD40"/>
    <mergeCell ref="AE40:AF40"/>
    <mergeCell ref="AG40:AH40"/>
    <mergeCell ref="S38:S42"/>
    <mergeCell ref="T38:T42"/>
    <mergeCell ref="U38:U42"/>
    <mergeCell ref="V38:V42"/>
    <mergeCell ref="Z38:Z42"/>
    <mergeCell ref="AA38:AB38"/>
    <mergeCell ref="AA40:AB40"/>
    <mergeCell ref="AA42:AB42"/>
    <mergeCell ref="BS38:BS42"/>
    <mergeCell ref="BT38:BT42"/>
    <mergeCell ref="BV38:BV42"/>
    <mergeCell ref="BW38:BW42"/>
    <mergeCell ref="BX38:BX42"/>
    <mergeCell ref="BZ38:BZ42"/>
    <mergeCell ref="BD38:BD42"/>
    <mergeCell ref="BE38:BE42"/>
    <mergeCell ref="BO38:BO42"/>
    <mergeCell ref="BP38:BP42"/>
    <mergeCell ref="BQ38:BQ42"/>
    <mergeCell ref="BR38:BR42"/>
    <mergeCell ref="AP38:AQ38"/>
    <mergeCell ref="AR38:AS38"/>
    <mergeCell ref="AZ38:AZ42"/>
    <mergeCell ref="BA38:BA42"/>
    <mergeCell ref="BB38:BB42"/>
    <mergeCell ref="BC38:BC42"/>
    <mergeCell ref="AP39:AQ39"/>
    <mergeCell ref="AR39:AS39"/>
    <mergeCell ref="AP41:AQ41"/>
    <mergeCell ref="AR41:AS41"/>
    <mergeCell ref="AR42:AS42"/>
    <mergeCell ref="AR40:AS40"/>
    <mergeCell ref="CX38:CX42"/>
    <mergeCell ref="CY38:CY42"/>
    <mergeCell ref="CM38:CM42"/>
    <mergeCell ref="CN38:CN42"/>
    <mergeCell ref="CO38:CO42"/>
    <mergeCell ref="CP38:CP42"/>
    <mergeCell ref="CQ38:CQ42"/>
    <mergeCell ref="CR38:CR42"/>
    <mergeCell ref="CG38:CG42"/>
    <mergeCell ref="CH38:CH42"/>
    <mergeCell ref="CI38:CI42"/>
    <mergeCell ref="CJ38:CJ42"/>
    <mergeCell ref="CK38:CK42"/>
    <mergeCell ref="CL38:CL42"/>
    <mergeCell ref="CA38:CA42"/>
    <mergeCell ref="CB38:CB42"/>
    <mergeCell ref="CC38:CC42"/>
    <mergeCell ref="CD38:CD42"/>
    <mergeCell ref="CE38:CE42"/>
    <mergeCell ref="CF38:CF42"/>
    <mergeCell ref="DT38:DT42"/>
    <mergeCell ref="DV38:DV42"/>
    <mergeCell ref="DW38:DW42"/>
    <mergeCell ref="DX38:DX42"/>
    <mergeCell ref="DY38:DY42"/>
    <mergeCell ref="AA39:AB39"/>
    <mergeCell ref="AC39:AD39"/>
    <mergeCell ref="AE39:AF39"/>
    <mergeCell ref="AG39:AH39"/>
    <mergeCell ref="AI39:AJ39"/>
    <mergeCell ref="DN38:DN42"/>
    <mergeCell ref="DO38:DO42"/>
    <mergeCell ref="DP38:DP42"/>
    <mergeCell ref="DQ38:DQ42"/>
    <mergeCell ref="DR38:DR42"/>
    <mergeCell ref="DS38:DS42"/>
    <mergeCell ref="DH38:DH42"/>
    <mergeCell ref="DI38:DI42"/>
    <mergeCell ref="DJ38:DJ42"/>
    <mergeCell ref="DK38:DK42"/>
    <mergeCell ref="DL38:DL42"/>
    <mergeCell ref="DM38:DM42"/>
    <mergeCell ref="CZ38:DA42"/>
    <mergeCell ref="DB38:DC42"/>
    <mergeCell ref="DD38:DD42"/>
    <mergeCell ref="DE38:DE42"/>
    <mergeCell ref="DF38:DF42"/>
    <mergeCell ref="DG38:DG42"/>
    <mergeCell ref="CS38:CS42"/>
    <mergeCell ref="CT38:CT42"/>
    <mergeCell ref="CV38:CV42"/>
    <mergeCell ref="CW38:CW42"/>
    <mergeCell ref="B44:B48"/>
    <mergeCell ref="C44:C48"/>
    <mergeCell ref="D44:D48"/>
    <mergeCell ref="E44:E48"/>
    <mergeCell ref="F44:F48"/>
    <mergeCell ref="G44:G48"/>
    <mergeCell ref="H44:H48"/>
    <mergeCell ref="M44:M48"/>
    <mergeCell ref="N44:N48"/>
    <mergeCell ref="AC42:AD42"/>
    <mergeCell ref="AE42:AF42"/>
    <mergeCell ref="AG42:AH42"/>
    <mergeCell ref="AI42:AJ42"/>
    <mergeCell ref="AN42:AO42"/>
    <mergeCell ref="AP42:AQ42"/>
    <mergeCell ref="AI40:AJ40"/>
    <mergeCell ref="AN40:AO40"/>
    <mergeCell ref="AP40:AQ40"/>
    <mergeCell ref="AA41:AB41"/>
    <mergeCell ref="AC41:AD41"/>
    <mergeCell ref="AE41:AF41"/>
    <mergeCell ref="AG41:AH41"/>
    <mergeCell ref="AI41:AJ41"/>
    <mergeCell ref="AN41:AO41"/>
    <mergeCell ref="H38:H42"/>
    <mergeCell ref="M38:M42"/>
    <mergeCell ref="N38:N42"/>
    <mergeCell ref="O38:O42"/>
    <mergeCell ref="Q38:Q42"/>
    <mergeCell ref="R38:R42"/>
    <mergeCell ref="AI44:AJ44"/>
    <mergeCell ref="AM44:AM48"/>
    <mergeCell ref="AN44:AO44"/>
    <mergeCell ref="AP44:AQ44"/>
    <mergeCell ref="AR44:AS44"/>
    <mergeCell ref="AZ44:AZ48"/>
    <mergeCell ref="AI46:AJ46"/>
    <mergeCell ref="AN46:AO46"/>
    <mergeCell ref="AP46:AQ46"/>
    <mergeCell ref="AR46:AS46"/>
    <mergeCell ref="V44:V48"/>
    <mergeCell ref="Z44:Z48"/>
    <mergeCell ref="AA44:AB44"/>
    <mergeCell ref="AC44:AD44"/>
    <mergeCell ref="AE44:AF44"/>
    <mergeCell ref="AG44:AH44"/>
    <mergeCell ref="AA46:AB46"/>
    <mergeCell ref="AC46:AD46"/>
    <mergeCell ref="AE46:AF46"/>
    <mergeCell ref="AG46:AH46"/>
    <mergeCell ref="BW44:BW48"/>
    <mergeCell ref="BX44:BX48"/>
    <mergeCell ref="BZ44:BZ48"/>
    <mergeCell ref="CA44:CA48"/>
    <mergeCell ref="CB44:CB48"/>
    <mergeCell ref="CC44:CC48"/>
    <mergeCell ref="BP44:BP48"/>
    <mergeCell ref="BQ44:BQ48"/>
    <mergeCell ref="BR44:BR48"/>
    <mergeCell ref="BS44:BS48"/>
    <mergeCell ref="BT44:BT48"/>
    <mergeCell ref="BV44:BV48"/>
    <mergeCell ref="BA44:BA48"/>
    <mergeCell ref="BB44:BB48"/>
    <mergeCell ref="BC44:BC48"/>
    <mergeCell ref="BD44:BD48"/>
    <mergeCell ref="BE44:BE48"/>
    <mergeCell ref="BO44:BO48"/>
    <mergeCell ref="DB44:DC48"/>
    <mergeCell ref="DD44:DD48"/>
    <mergeCell ref="CP44:CP48"/>
    <mergeCell ref="CQ44:CQ48"/>
    <mergeCell ref="CR44:CR48"/>
    <mergeCell ref="CS44:CS48"/>
    <mergeCell ref="CT44:CT48"/>
    <mergeCell ref="CV44:CV48"/>
    <mergeCell ref="CJ44:CJ48"/>
    <mergeCell ref="CK44:CK48"/>
    <mergeCell ref="CL44:CL48"/>
    <mergeCell ref="CM44:CM48"/>
    <mergeCell ref="CN44:CN48"/>
    <mergeCell ref="CO44:CO48"/>
    <mergeCell ref="CD44:CD48"/>
    <mergeCell ref="CE44:CE48"/>
    <mergeCell ref="CF44:CF48"/>
    <mergeCell ref="CG44:CG48"/>
    <mergeCell ref="CH44:CH48"/>
    <mergeCell ref="CI44:CI48"/>
    <mergeCell ref="DX44:DX48"/>
    <mergeCell ref="DY44:DY48"/>
    <mergeCell ref="AA45:AB45"/>
    <mergeCell ref="AC45:AD45"/>
    <mergeCell ref="AE45:AF45"/>
    <mergeCell ref="AG45:AH45"/>
    <mergeCell ref="AI45:AJ45"/>
    <mergeCell ref="AN45:AO45"/>
    <mergeCell ref="AP45:AQ45"/>
    <mergeCell ref="AR45:AS45"/>
    <mergeCell ref="DQ44:DQ48"/>
    <mergeCell ref="DR44:DR48"/>
    <mergeCell ref="DS44:DS48"/>
    <mergeCell ref="DT44:DT48"/>
    <mergeCell ref="DV44:DV48"/>
    <mergeCell ref="DW44:DW48"/>
    <mergeCell ref="DK44:DK48"/>
    <mergeCell ref="DL44:DL48"/>
    <mergeCell ref="DM44:DM48"/>
    <mergeCell ref="DN44:DN48"/>
    <mergeCell ref="DO44:DO48"/>
    <mergeCell ref="DP44:DP48"/>
    <mergeCell ref="DE44:DE48"/>
    <mergeCell ref="DF44:DF48"/>
    <mergeCell ref="DG44:DG48"/>
    <mergeCell ref="DH44:DH48"/>
    <mergeCell ref="DI44:DI48"/>
    <mergeCell ref="DJ44:DJ48"/>
    <mergeCell ref="CW44:CW48"/>
    <mergeCell ref="CX44:CX48"/>
    <mergeCell ref="CY44:CY48"/>
    <mergeCell ref="CZ44:DA48"/>
    <mergeCell ref="B50:B54"/>
    <mergeCell ref="C50:C54"/>
    <mergeCell ref="D50:D54"/>
    <mergeCell ref="E50:E54"/>
    <mergeCell ref="F50:F54"/>
    <mergeCell ref="G50:G54"/>
    <mergeCell ref="AP47:AQ47"/>
    <mergeCell ref="AR47:AS47"/>
    <mergeCell ref="AA48:AB48"/>
    <mergeCell ref="AC48:AD48"/>
    <mergeCell ref="AE48:AF48"/>
    <mergeCell ref="AG48:AH48"/>
    <mergeCell ref="AI48:AJ48"/>
    <mergeCell ref="AN48:AO48"/>
    <mergeCell ref="AP48:AQ48"/>
    <mergeCell ref="AR48:AS48"/>
    <mergeCell ref="AA47:AB47"/>
    <mergeCell ref="AC47:AD47"/>
    <mergeCell ref="AE47:AF47"/>
    <mergeCell ref="AG47:AH47"/>
    <mergeCell ref="AI47:AJ47"/>
    <mergeCell ref="AN47:AO47"/>
    <mergeCell ref="O44:O48"/>
    <mergeCell ref="Q44:Q48"/>
    <mergeCell ref="R44:R48"/>
    <mergeCell ref="S44:S48"/>
    <mergeCell ref="T44:T48"/>
    <mergeCell ref="U44:U48"/>
    <mergeCell ref="AC50:AD50"/>
    <mergeCell ref="AE50:AF50"/>
    <mergeCell ref="AG50:AH50"/>
    <mergeCell ref="AI50:AJ50"/>
    <mergeCell ref="AM50:AM54"/>
    <mergeCell ref="AN50:AO50"/>
    <mergeCell ref="AN51:AO51"/>
    <mergeCell ref="AC52:AD52"/>
    <mergeCell ref="AE52:AF52"/>
    <mergeCell ref="AG52:AH52"/>
    <mergeCell ref="S50:S54"/>
    <mergeCell ref="T50:T54"/>
    <mergeCell ref="U50:U54"/>
    <mergeCell ref="V50:V54"/>
    <mergeCell ref="Z50:Z54"/>
    <mergeCell ref="AA50:AB50"/>
    <mergeCell ref="AA52:AB52"/>
    <mergeCell ref="AA54:AB54"/>
    <mergeCell ref="BS50:BS54"/>
    <mergeCell ref="BT50:BT54"/>
    <mergeCell ref="BV50:BV54"/>
    <mergeCell ref="BW50:BW54"/>
    <mergeCell ref="BX50:BX54"/>
    <mergeCell ref="BZ50:BZ54"/>
    <mergeCell ref="BD50:BD54"/>
    <mergeCell ref="BE50:BE54"/>
    <mergeCell ref="BO50:BO54"/>
    <mergeCell ref="BP50:BP54"/>
    <mergeCell ref="BQ50:BQ54"/>
    <mergeCell ref="BR50:BR54"/>
    <mergeCell ref="AP50:AQ50"/>
    <mergeCell ref="AR50:AS50"/>
    <mergeCell ref="AZ50:AZ54"/>
    <mergeCell ref="BA50:BA54"/>
    <mergeCell ref="BB50:BB54"/>
    <mergeCell ref="BC50:BC54"/>
    <mergeCell ref="AP51:AQ51"/>
    <mergeCell ref="AR51:AS51"/>
    <mergeCell ref="AP53:AQ53"/>
    <mergeCell ref="AR53:AS53"/>
    <mergeCell ref="AR54:AS54"/>
    <mergeCell ref="AR52:AS52"/>
    <mergeCell ref="CX50:CX54"/>
    <mergeCell ref="CY50:CY54"/>
    <mergeCell ref="CM50:CM54"/>
    <mergeCell ref="CN50:CN54"/>
    <mergeCell ref="CO50:CO54"/>
    <mergeCell ref="CP50:CP54"/>
    <mergeCell ref="CQ50:CQ54"/>
    <mergeCell ref="CR50:CR54"/>
    <mergeCell ref="CG50:CG54"/>
    <mergeCell ref="CH50:CH54"/>
    <mergeCell ref="CI50:CI54"/>
    <mergeCell ref="CJ50:CJ54"/>
    <mergeCell ref="CK50:CK54"/>
    <mergeCell ref="CL50:CL54"/>
    <mergeCell ref="CA50:CA54"/>
    <mergeCell ref="CB50:CB54"/>
    <mergeCell ref="CC50:CC54"/>
    <mergeCell ref="CD50:CD54"/>
    <mergeCell ref="CE50:CE54"/>
    <mergeCell ref="CF50:CF54"/>
    <mergeCell ref="DT50:DT54"/>
    <mergeCell ref="DV50:DV54"/>
    <mergeCell ref="DW50:DW54"/>
    <mergeCell ref="DX50:DX54"/>
    <mergeCell ref="DY50:DY54"/>
    <mergeCell ref="AA51:AB51"/>
    <mergeCell ref="AC51:AD51"/>
    <mergeCell ref="AE51:AF51"/>
    <mergeCell ref="AG51:AH51"/>
    <mergeCell ref="AI51:AJ51"/>
    <mergeCell ref="DN50:DN54"/>
    <mergeCell ref="DO50:DO54"/>
    <mergeCell ref="DP50:DP54"/>
    <mergeCell ref="DQ50:DQ54"/>
    <mergeCell ref="DR50:DR54"/>
    <mergeCell ref="DS50:DS54"/>
    <mergeCell ref="DH50:DH54"/>
    <mergeCell ref="DI50:DI54"/>
    <mergeCell ref="DJ50:DJ54"/>
    <mergeCell ref="DK50:DK54"/>
    <mergeCell ref="DL50:DL54"/>
    <mergeCell ref="DM50:DM54"/>
    <mergeCell ref="CZ50:DA54"/>
    <mergeCell ref="DB50:DC54"/>
    <mergeCell ref="DD50:DD54"/>
    <mergeCell ref="DE50:DE54"/>
    <mergeCell ref="DF50:DF54"/>
    <mergeCell ref="DG50:DG54"/>
    <mergeCell ref="CS50:CS54"/>
    <mergeCell ref="CT50:CT54"/>
    <mergeCell ref="CV50:CV54"/>
    <mergeCell ref="CW50:CW54"/>
    <mergeCell ref="B56:B60"/>
    <mergeCell ref="C56:C60"/>
    <mergeCell ref="D56:D60"/>
    <mergeCell ref="E56:E60"/>
    <mergeCell ref="F56:F60"/>
    <mergeCell ref="G56:G60"/>
    <mergeCell ref="H56:H60"/>
    <mergeCell ref="M56:M60"/>
    <mergeCell ref="N56:N60"/>
    <mergeCell ref="AC54:AD54"/>
    <mergeCell ref="AE54:AF54"/>
    <mergeCell ref="AG54:AH54"/>
    <mergeCell ref="AI54:AJ54"/>
    <mergeCell ref="AN54:AO54"/>
    <mergeCell ref="AP54:AQ54"/>
    <mergeCell ref="AI52:AJ52"/>
    <mergeCell ref="AN52:AO52"/>
    <mergeCell ref="AP52:AQ52"/>
    <mergeCell ref="AA53:AB53"/>
    <mergeCell ref="AC53:AD53"/>
    <mergeCell ref="AE53:AF53"/>
    <mergeCell ref="AG53:AH53"/>
    <mergeCell ref="AI53:AJ53"/>
    <mergeCell ref="AN53:AO53"/>
    <mergeCell ref="H50:H54"/>
    <mergeCell ref="M50:M54"/>
    <mergeCell ref="N50:N54"/>
    <mergeCell ref="O50:O54"/>
    <mergeCell ref="Q50:Q54"/>
    <mergeCell ref="R50:R54"/>
    <mergeCell ref="AI56:AJ56"/>
    <mergeCell ref="AM56:AM60"/>
    <mergeCell ref="AN56:AO56"/>
    <mergeCell ref="AP56:AQ56"/>
    <mergeCell ref="AR56:AS56"/>
    <mergeCell ref="AZ56:AZ60"/>
    <mergeCell ref="AI58:AJ58"/>
    <mergeCell ref="AN58:AO58"/>
    <mergeCell ref="AP58:AQ58"/>
    <mergeCell ref="AR58:AS58"/>
    <mergeCell ref="V56:V60"/>
    <mergeCell ref="Z56:Z60"/>
    <mergeCell ref="AA56:AB56"/>
    <mergeCell ref="AC56:AD56"/>
    <mergeCell ref="AE56:AF56"/>
    <mergeCell ref="AG56:AH56"/>
    <mergeCell ref="AA58:AB58"/>
    <mergeCell ref="AC58:AD58"/>
    <mergeCell ref="AE58:AF58"/>
    <mergeCell ref="AG58:AH58"/>
    <mergeCell ref="BW56:BW60"/>
    <mergeCell ref="BX56:BX60"/>
    <mergeCell ref="BZ56:BZ60"/>
    <mergeCell ref="CA56:CA60"/>
    <mergeCell ref="CB56:CB60"/>
    <mergeCell ref="CC56:CC60"/>
    <mergeCell ref="BP56:BP60"/>
    <mergeCell ref="BQ56:BQ60"/>
    <mergeCell ref="BR56:BR60"/>
    <mergeCell ref="BS56:BS60"/>
    <mergeCell ref="BT56:BT60"/>
    <mergeCell ref="BV56:BV60"/>
    <mergeCell ref="BA56:BA60"/>
    <mergeCell ref="BB56:BB60"/>
    <mergeCell ref="BC56:BC60"/>
    <mergeCell ref="BD56:BD60"/>
    <mergeCell ref="BE56:BE60"/>
    <mergeCell ref="BO56:BO60"/>
    <mergeCell ref="DB56:DC60"/>
    <mergeCell ref="DD56:DD60"/>
    <mergeCell ref="CP56:CP60"/>
    <mergeCell ref="CQ56:CQ60"/>
    <mergeCell ref="CR56:CR60"/>
    <mergeCell ref="CS56:CS60"/>
    <mergeCell ref="CT56:CT60"/>
    <mergeCell ref="CV56:CV60"/>
    <mergeCell ref="CJ56:CJ60"/>
    <mergeCell ref="CK56:CK60"/>
    <mergeCell ref="CL56:CL60"/>
    <mergeCell ref="CM56:CM60"/>
    <mergeCell ref="CN56:CN60"/>
    <mergeCell ref="CO56:CO60"/>
    <mergeCell ref="CD56:CD60"/>
    <mergeCell ref="CE56:CE60"/>
    <mergeCell ref="CF56:CF60"/>
    <mergeCell ref="CG56:CG60"/>
    <mergeCell ref="CH56:CH60"/>
    <mergeCell ref="CI56:CI60"/>
    <mergeCell ref="DX56:DX60"/>
    <mergeCell ref="DY56:DY60"/>
    <mergeCell ref="AA57:AB57"/>
    <mergeCell ref="AC57:AD57"/>
    <mergeCell ref="AE57:AF57"/>
    <mergeCell ref="AG57:AH57"/>
    <mergeCell ref="AI57:AJ57"/>
    <mergeCell ref="AN57:AO57"/>
    <mergeCell ref="AP57:AQ57"/>
    <mergeCell ref="AR57:AS57"/>
    <mergeCell ref="DQ56:DQ60"/>
    <mergeCell ref="DR56:DR60"/>
    <mergeCell ref="DS56:DS60"/>
    <mergeCell ref="DT56:DT60"/>
    <mergeCell ref="DV56:DV60"/>
    <mergeCell ref="DW56:DW60"/>
    <mergeCell ref="DK56:DK60"/>
    <mergeCell ref="DL56:DL60"/>
    <mergeCell ref="DM56:DM60"/>
    <mergeCell ref="DN56:DN60"/>
    <mergeCell ref="DO56:DO60"/>
    <mergeCell ref="DP56:DP60"/>
    <mergeCell ref="DE56:DE60"/>
    <mergeCell ref="DF56:DF60"/>
    <mergeCell ref="DG56:DG60"/>
    <mergeCell ref="DH56:DH60"/>
    <mergeCell ref="DI56:DI60"/>
    <mergeCell ref="DJ56:DJ60"/>
    <mergeCell ref="CW56:CW60"/>
    <mergeCell ref="CX56:CX60"/>
    <mergeCell ref="CY56:CY60"/>
    <mergeCell ref="CZ56:DA60"/>
    <mergeCell ref="B62:B66"/>
    <mergeCell ref="C62:C66"/>
    <mergeCell ref="D62:D66"/>
    <mergeCell ref="E62:E66"/>
    <mergeCell ref="F62:F66"/>
    <mergeCell ref="G62:G66"/>
    <mergeCell ref="AP59:AQ59"/>
    <mergeCell ref="AR59:AS59"/>
    <mergeCell ref="AA60:AB60"/>
    <mergeCell ref="AC60:AD60"/>
    <mergeCell ref="AE60:AF60"/>
    <mergeCell ref="AG60:AH60"/>
    <mergeCell ref="AI60:AJ60"/>
    <mergeCell ref="AN60:AO60"/>
    <mergeCell ref="AP60:AQ60"/>
    <mergeCell ref="AR60:AS60"/>
    <mergeCell ref="AA59:AB59"/>
    <mergeCell ref="AC59:AD59"/>
    <mergeCell ref="AE59:AF59"/>
    <mergeCell ref="AG59:AH59"/>
    <mergeCell ref="AI59:AJ59"/>
    <mergeCell ref="AN59:AO59"/>
    <mergeCell ref="O56:O60"/>
    <mergeCell ref="Q56:Q60"/>
    <mergeCell ref="R56:R60"/>
    <mergeCell ref="S56:S60"/>
    <mergeCell ref="T56:T60"/>
    <mergeCell ref="U56:U60"/>
    <mergeCell ref="AC62:AD62"/>
    <mergeCell ref="AE62:AF62"/>
    <mergeCell ref="AG62:AH62"/>
    <mergeCell ref="AI62:AJ62"/>
    <mergeCell ref="AM62:AM66"/>
    <mergeCell ref="AN62:AO62"/>
    <mergeCell ref="AN63:AO63"/>
    <mergeCell ref="AC64:AD64"/>
    <mergeCell ref="AE64:AF64"/>
    <mergeCell ref="AG64:AH64"/>
    <mergeCell ref="S62:S66"/>
    <mergeCell ref="T62:T66"/>
    <mergeCell ref="U62:U66"/>
    <mergeCell ref="V62:V66"/>
    <mergeCell ref="Z62:Z66"/>
    <mergeCell ref="AA62:AB62"/>
    <mergeCell ref="AA64:AB64"/>
    <mergeCell ref="AA66:AB66"/>
    <mergeCell ref="BS62:BS66"/>
    <mergeCell ref="BT62:BT66"/>
    <mergeCell ref="BV62:BV66"/>
    <mergeCell ref="BW62:BW66"/>
    <mergeCell ref="BX62:BX66"/>
    <mergeCell ref="BZ62:BZ66"/>
    <mergeCell ref="BD62:BD66"/>
    <mergeCell ref="BE62:BE66"/>
    <mergeCell ref="BO62:BO66"/>
    <mergeCell ref="BP62:BP66"/>
    <mergeCell ref="BQ62:BQ66"/>
    <mergeCell ref="BR62:BR66"/>
    <mergeCell ref="AP62:AQ62"/>
    <mergeCell ref="AR62:AS62"/>
    <mergeCell ref="AZ62:AZ66"/>
    <mergeCell ref="BA62:BA66"/>
    <mergeCell ref="BB62:BB66"/>
    <mergeCell ref="BC62:BC66"/>
    <mergeCell ref="AP63:AQ63"/>
    <mergeCell ref="AR63:AS63"/>
    <mergeCell ref="AP65:AQ65"/>
    <mergeCell ref="AR65:AS65"/>
    <mergeCell ref="AR66:AS66"/>
    <mergeCell ref="AR64:AS64"/>
    <mergeCell ref="CX62:CX66"/>
    <mergeCell ref="CY62:CY66"/>
    <mergeCell ref="CM62:CM66"/>
    <mergeCell ref="CN62:CN66"/>
    <mergeCell ref="CO62:CO66"/>
    <mergeCell ref="CP62:CP66"/>
    <mergeCell ref="CQ62:CQ66"/>
    <mergeCell ref="CR62:CR66"/>
    <mergeCell ref="CG62:CG66"/>
    <mergeCell ref="CH62:CH66"/>
    <mergeCell ref="CI62:CI66"/>
    <mergeCell ref="CJ62:CJ66"/>
    <mergeCell ref="CK62:CK66"/>
    <mergeCell ref="CL62:CL66"/>
    <mergeCell ref="CA62:CA66"/>
    <mergeCell ref="CB62:CB66"/>
    <mergeCell ref="CC62:CC66"/>
    <mergeCell ref="CD62:CD66"/>
    <mergeCell ref="CE62:CE66"/>
    <mergeCell ref="CF62:CF66"/>
    <mergeCell ref="DT62:DT66"/>
    <mergeCell ref="DV62:DV66"/>
    <mergeCell ref="DW62:DW66"/>
    <mergeCell ref="DX62:DX66"/>
    <mergeCell ref="DY62:DY66"/>
    <mergeCell ref="AA63:AB63"/>
    <mergeCell ref="AC63:AD63"/>
    <mergeCell ref="AE63:AF63"/>
    <mergeCell ref="AG63:AH63"/>
    <mergeCell ref="AI63:AJ63"/>
    <mergeCell ref="DN62:DN66"/>
    <mergeCell ref="DO62:DO66"/>
    <mergeCell ref="DP62:DP66"/>
    <mergeCell ref="DQ62:DQ66"/>
    <mergeCell ref="DR62:DR66"/>
    <mergeCell ref="DS62:DS66"/>
    <mergeCell ref="DH62:DH66"/>
    <mergeCell ref="DI62:DI66"/>
    <mergeCell ref="DJ62:DJ66"/>
    <mergeCell ref="DK62:DK66"/>
    <mergeCell ref="DL62:DL66"/>
    <mergeCell ref="DM62:DM66"/>
    <mergeCell ref="CZ62:DA66"/>
    <mergeCell ref="DB62:DC66"/>
    <mergeCell ref="DD62:DD66"/>
    <mergeCell ref="DE62:DE66"/>
    <mergeCell ref="DF62:DF66"/>
    <mergeCell ref="DG62:DG66"/>
    <mergeCell ref="CS62:CS66"/>
    <mergeCell ref="CT62:CT66"/>
    <mergeCell ref="CV62:CV66"/>
    <mergeCell ref="CW62:CW66"/>
    <mergeCell ref="B68:B72"/>
    <mergeCell ref="C68:C72"/>
    <mergeCell ref="D68:D72"/>
    <mergeCell ref="E68:E72"/>
    <mergeCell ref="F68:F72"/>
    <mergeCell ref="G68:G72"/>
    <mergeCell ref="H68:H72"/>
    <mergeCell ref="M68:M72"/>
    <mergeCell ref="N68:N72"/>
    <mergeCell ref="AC66:AD66"/>
    <mergeCell ref="AE66:AF66"/>
    <mergeCell ref="AG66:AH66"/>
    <mergeCell ref="AI66:AJ66"/>
    <mergeCell ref="AN66:AO66"/>
    <mergeCell ref="AP66:AQ66"/>
    <mergeCell ref="AI64:AJ64"/>
    <mergeCell ref="AN64:AO64"/>
    <mergeCell ref="AP64:AQ64"/>
    <mergeCell ref="AA65:AB65"/>
    <mergeCell ref="AC65:AD65"/>
    <mergeCell ref="AE65:AF65"/>
    <mergeCell ref="AG65:AH65"/>
    <mergeCell ref="AI65:AJ65"/>
    <mergeCell ref="AN65:AO65"/>
    <mergeCell ref="H62:H66"/>
    <mergeCell ref="M62:M66"/>
    <mergeCell ref="N62:N66"/>
    <mergeCell ref="O62:O66"/>
    <mergeCell ref="Q62:Q66"/>
    <mergeCell ref="R62:R66"/>
    <mergeCell ref="AI68:AJ68"/>
    <mergeCell ref="AM68:AM72"/>
    <mergeCell ref="AN68:AO68"/>
    <mergeCell ref="AP68:AQ68"/>
    <mergeCell ref="AR68:AS68"/>
    <mergeCell ref="AZ68:AZ72"/>
    <mergeCell ref="AI70:AJ70"/>
    <mergeCell ref="AN70:AO70"/>
    <mergeCell ref="AP70:AQ70"/>
    <mergeCell ref="AR70:AS70"/>
    <mergeCell ref="V68:V72"/>
    <mergeCell ref="Z68:Z72"/>
    <mergeCell ref="AA68:AB68"/>
    <mergeCell ref="AC68:AD68"/>
    <mergeCell ref="AE68:AF68"/>
    <mergeCell ref="AG68:AH68"/>
    <mergeCell ref="AA70:AB70"/>
    <mergeCell ref="AC70:AD70"/>
    <mergeCell ref="AE70:AF70"/>
    <mergeCell ref="AG70:AH70"/>
    <mergeCell ref="BW68:BW72"/>
    <mergeCell ref="BX68:BX72"/>
    <mergeCell ref="BZ68:BZ72"/>
    <mergeCell ref="CA68:CA72"/>
    <mergeCell ref="CB68:CB72"/>
    <mergeCell ref="CC68:CC72"/>
    <mergeCell ref="BP68:BP72"/>
    <mergeCell ref="BQ68:BQ72"/>
    <mergeCell ref="BR68:BR72"/>
    <mergeCell ref="BS68:BS72"/>
    <mergeCell ref="BT68:BT72"/>
    <mergeCell ref="BV68:BV72"/>
    <mergeCell ref="BA68:BA72"/>
    <mergeCell ref="BB68:BB72"/>
    <mergeCell ref="BC68:BC72"/>
    <mergeCell ref="BD68:BD72"/>
    <mergeCell ref="BE68:BE72"/>
    <mergeCell ref="BO68:BO72"/>
    <mergeCell ref="DB68:DC72"/>
    <mergeCell ref="DD68:DD72"/>
    <mergeCell ref="CP68:CP72"/>
    <mergeCell ref="CQ68:CQ72"/>
    <mergeCell ref="CR68:CR72"/>
    <mergeCell ref="CS68:CS72"/>
    <mergeCell ref="CT68:CT72"/>
    <mergeCell ref="CV68:CV72"/>
    <mergeCell ref="CJ68:CJ72"/>
    <mergeCell ref="CK68:CK72"/>
    <mergeCell ref="CL68:CL72"/>
    <mergeCell ref="CM68:CM72"/>
    <mergeCell ref="CN68:CN72"/>
    <mergeCell ref="CO68:CO72"/>
    <mergeCell ref="CD68:CD72"/>
    <mergeCell ref="CE68:CE72"/>
    <mergeCell ref="CF68:CF72"/>
    <mergeCell ref="CG68:CG72"/>
    <mergeCell ref="CH68:CH72"/>
    <mergeCell ref="CI68:CI72"/>
    <mergeCell ref="DX68:DX72"/>
    <mergeCell ref="DY68:DY72"/>
    <mergeCell ref="AA69:AB69"/>
    <mergeCell ref="AC69:AD69"/>
    <mergeCell ref="AE69:AF69"/>
    <mergeCell ref="AG69:AH69"/>
    <mergeCell ref="AI69:AJ69"/>
    <mergeCell ref="AN69:AO69"/>
    <mergeCell ref="AP69:AQ69"/>
    <mergeCell ref="AR69:AS69"/>
    <mergeCell ref="DQ68:DQ72"/>
    <mergeCell ref="DR68:DR72"/>
    <mergeCell ref="DS68:DS72"/>
    <mergeCell ref="DT68:DT72"/>
    <mergeCell ref="DV68:DV72"/>
    <mergeCell ref="DW68:DW72"/>
    <mergeCell ref="DK68:DK72"/>
    <mergeCell ref="DL68:DL72"/>
    <mergeCell ref="DM68:DM72"/>
    <mergeCell ref="DN68:DN72"/>
    <mergeCell ref="DO68:DO72"/>
    <mergeCell ref="DP68:DP72"/>
    <mergeCell ref="DE68:DE72"/>
    <mergeCell ref="DF68:DF72"/>
    <mergeCell ref="DG68:DG72"/>
    <mergeCell ref="DH68:DH72"/>
    <mergeCell ref="DI68:DI72"/>
    <mergeCell ref="DJ68:DJ72"/>
    <mergeCell ref="CW68:CW72"/>
    <mergeCell ref="CX68:CX72"/>
    <mergeCell ref="CY68:CY72"/>
    <mergeCell ref="CZ68:DA72"/>
    <mergeCell ref="B74:B78"/>
    <mergeCell ref="C74:C78"/>
    <mergeCell ref="D74:D78"/>
    <mergeCell ref="E74:E78"/>
    <mergeCell ref="F74:F78"/>
    <mergeCell ref="G74:G78"/>
    <mergeCell ref="AP71:AQ71"/>
    <mergeCell ref="AR71:AS71"/>
    <mergeCell ref="AA72:AB72"/>
    <mergeCell ref="AC72:AD72"/>
    <mergeCell ref="AE72:AF72"/>
    <mergeCell ref="AG72:AH72"/>
    <mergeCell ref="AI72:AJ72"/>
    <mergeCell ref="AN72:AO72"/>
    <mergeCell ref="AP72:AQ72"/>
    <mergeCell ref="AR72:AS72"/>
    <mergeCell ref="AA71:AB71"/>
    <mergeCell ref="AC71:AD71"/>
    <mergeCell ref="AE71:AF71"/>
    <mergeCell ref="AG71:AH71"/>
    <mergeCell ref="AI71:AJ71"/>
    <mergeCell ref="AN71:AO71"/>
    <mergeCell ref="O68:O72"/>
    <mergeCell ref="Q68:Q72"/>
    <mergeCell ref="R68:R72"/>
    <mergeCell ref="S68:S72"/>
    <mergeCell ref="T68:T72"/>
    <mergeCell ref="U68:U72"/>
    <mergeCell ref="AC74:AD74"/>
    <mergeCell ref="AE74:AF74"/>
    <mergeCell ref="AG74:AH74"/>
    <mergeCell ref="AI74:AJ74"/>
    <mergeCell ref="AM74:AM78"/>
    <mergeCell ref="AN74:AO74"/>
    <mergeCell ref="AN75:AO75"/>
    <mergeCell ref="AC76:AD76"/>
    <mergeCell ref="AE76:AF76"/>
    <mergeCell ref="AG76:AH76"/>
    <mergeCell ref="S74:S78"/>
    <mergeCell ref="T74:T78"/>
    <mergeCell ref="U74:U78"/>
    <mergeCell ref="V74:V78"/>
    <mergeCell ref="Z74:Z78"/>
    <mergeCell ref="AA74:AB74"/>
    <mergeCell ref="AA76:AB76"/>
    <mergeCell ref="AA78:AB78"/>
    <mergeCell ref="BS74:BS78"/>
    <mergeCell ref="BT74:BT78"/>
    <mergeCell ref="BV74:BV78"/>
    <mergeCell ref="BW74:BW78"/>
    <mergeCell ref="BX74:BX78"/>
    <mergeCell ref="BZ74:BZ78"/>
    <mergeCell ref="BD74:BD78"/>
    <mergeCell ref="BE74:BE78"/>
    <mergeCell ref="BO74:BO78"/>
    <mergeCell ref="BP74:BP78"/>
    <mergeCell ref="BQ74:BQ78"/>
    <mergeCell ref="BR74:BR78"/>
    <mergeCell ref="AP74:AQ74"/>
    <mergeCell ref="AR74:AS74"/>
    <mergeCell ref="AZ74:AZ78"/>
    <mergeCell ref="BA74:BA78"/>
    <mergeCell ref="BB74:BB78"/>
    <mergeCell ref="BC74:BC78"/>
    <mergeCell ref="AP75:AQ75"/>
    <mergeCell ref="AR75:AS75"/>
    <mergeCell ref="AP77:AQ77"/>
    <mergeCell ref="AR77:AS77"/>
    <mergeCell ref="AR78:AS78"/>
    <mergeCell ref="AR76:AS76"/>
    <mergeCell ref="CX74:CX78"/>
    <mergeCell ref="CY74:CY78"/>
    <mergeCell ref="CM74:CM78"/>
    <mergeCell ref="CN74:CN78"/>
    <mergeCell ref="CO74:CO78"/>
    <mergeCell ref="CP74:CP78"/>
    <mergeCell ref="CQ74:CQ78"/>
    <mergeCell ref="CR74:CR78"/>
    <mergeCell ref="CG74:CG78"/>
    <mergeCell ref="CH74:CH78"/>
    <mergeCell ref="CI74:CI78"/>
    <mergeCell ref="CJ74:CJ78"/>
    <mergeCell ref="CK74:CK78"/>
    <mergeCell ref="CL74:CL78"/>
    <mergeCell ref="CA74:CA78"/>
    <mergeCell ref="CB74:CB78"/>
    <mergeCell ref="CC74:CC78"/>
    <mergeCell ref="CD74:CD78"/>
    <mergeCell ref="CE74:CE78"/>
    <mergeCell ref="CF74:CF78"/>
    <mergeCell ref="DT74:DT78"/>
    <mergeCell ref="DV74:DV78"/>
    <mergeCell ref="DW74:DW78"/>
    <mergeCell ref="DX74:DX78"/>
    <mergeCell ref="DY74:DY78"/>
    <mergeCell ref="AA75:AB75"/>
    <mergeCell ref="AC75:AD75"/>
    <mergeCell ref="AE75:AF75"/>
    <mergeCell ref="AG75:AH75"/>
    <mergeCell ref="AI75:AJ75"/>
    <mergeCell ref="DN74:DN78"/>
    <mergeCell ref="DO74:DO78"/>
    <mergeCell ref="DP74:DP78"/>
    <mergeCell ref="DQ74:DQ78"/>
    <mergeCell ref="DR74:DR78"/>
    <mergeCell ref="DS74:DS78"/>
    <mergeCell ref="DH74:DH78"/>
    <mergeCell ref="DI74:DI78"/>
    <mergeCell ref="DJ74:DJ78"/>
    <mergeCell ref="DK74:DK78"/>
    <mergeCell ref="DL74:DL78"/>
    <mergeCell ref="DM74:DM78"/>
    <mergeCell ref="CZ74:DA78"/>
    <mergeCell ref="DB74:DC78"/>
    <mergeCell ref="DD74:DD78"/>
    <mergeCell ref="DE74:DE78"/>
    <mergeCell ref="DF74:DF78"/>
    <mergeCell ref="DG74:DG78"/>
    <mergeCell ref="CS74:CS78"/>
    <mergeCell ref="CT74:CT78"/>
    <mergeCell ref="CV74:CV78"/>
    <mergeCell ref="CW74:CW78"/>
    <mergeCell ref="B80:B84"/>
    <mergeCell ref="C80:C84"/>
    <mergeCell ref="D80:D84"/>
    <mergeCell ref="E80:E84"/>
    <mergeCell ref="F80:F84"/>
    <mergeCell ref="G80:G84"/>
    <mergeCell ref="H80:H84"/>
    <mergeCell ref="M80:M84"/>
    <mergeCell ref="N80:N84"/>
    <mergeCell ref="AC78:AD78"/>
    <mergeCell ref="AE78:AF78"/>
    <mergeCell ref="AG78:AH78"/>
    <mergeCell ref="AI78:AJ78"/>
    <mergeCell ref="AN78:AO78"/>
    <mergeCell ref="AP78:AQ78"/>
    <mergeCell ref="AI76:AJ76"/>
    <mergeCell ref="AN76:AO76"/>
    <mergeCell ref="AP76:AQ76"/>
    <mergeCell ref="AA77:AB77"/>
    <mergeCell ref="AC77:AD77"/>
    <mergeCell ref="AE77:AF77"/>
    <mergeCell ref="AG77:AH77"/>
    <mergeCell ref="AI77:AJ77"/>
    <mergeCell ref="AN77:AO77"/>
    <mergeCell ref="H74:H78"/>
    <mergeCell ref="M74:M78"/>
    <mergeCell ref="N74:N78"/>
    <mergeCell ref="O74:O78"/>
    <mergeCell ref="Q74:Q78"/>
    <mergeCell ref="R74:R78"/>
    <mergeCell ref="AI80:AJ80"/>
    <mergeCell ref="AM80:AM84"/>
    <mergeCell ref="AN80:AO80"/>
    <mergeCell ref="AP80:AQ80"/>
    <mergeCell ref="AR80:AS80"/>
    <mergeCell ref="AZ80:AZ84"/>
    <mergeCell ref="AI82:AJ82"/>
    <mergeCell ref="AN82:AO82"/>
    <mergeCell ref="AP82:AQ82"/>
    <mergeCell ref="AR82:AS82"/>
    <mergeCell ref="V80:V84"/>
    <mergeCell ref="Z80:Z84"/>
    <mergeCell ref="AA80:AB80"/>
    <mergeCell ref="AC80:AD80"/>
    <mergeCell ref="AE80:AF80"/>
    <mergeCell ref="AG80:AH80"/>
    <mergeCell ref="AA82:AB82"/>
    <mergeCell ref="AC82:AD82"/>
    <mergeCell ref="AE82:AF82"/>
    <mergeCell ref="AG82:AH82"/>
    <mergeCell ref="BW80:BW84"/>
    <mergeCell ref="BX80:BX84"/>
    <mergeCell ref="BZ80:BZ84"/>
    <mergeCell ref="CA80:CA84"/>
    <mergeCell ref="CB80:CB84"/>
    <mergeCell ref="CC80:CC84"/>
    <mergeCell ref="BP80:BP84"/>
    <mergeCell ref="BQ80:BQ84"/>
    <mergeCell ref="BR80:BR84"/>
    <mergeCell ref="BS80:BS84"/>
    <mergeCell ref="BT80:BT84"/>
    <mergeCell ref="BV80:BV84"/>
    <mergeCell ref="BA80:BA84"/>
    <mergeCell ref="BB80:BB84"/>
    <mergeCell ref="BC80:BC84"/>
    <mergeCell ref="BD80:BD84"/>
    <mergeCell ref="BE80:BE84"/>
    <mergeCell ref="BO80:BO84"/>
    <mergeCell ref="DB80:DC84"/>
    <mergeCell ref="DD80:DD84"/>
    <mergeCell ref="CP80:CP84"/>
    <mergeCell ref="CQ80:CQ84"/>
    <mergeCell ref="CR80:CR84"/>
    <mergeCell ref="CS80:CS84"/>
    <mergeCell ref="CT80:CT84"/>
    <mergeCell ref="CV80:CV84"/>
    <mergeCell ref="CJ80:CJ84"/>
    <mergeCell ref="CK80:CK84"/>
    <mergeCell ref="CL80:CL84"/>
    <mergeCell ref="CM80:CM84"/>
    <mergeCell ref="CN80:CN84"/>
    <mergeCell ref="CO80:CO84"/>
    <mergeCell ref="CD80:CD84"/>
    <mergeCell ref="CE80:CE84"/>
    <mergeCell ref="CF80:CF84"/>
    <mergeCell ref="CG80:CG84"/>
    <mergeCell ref="CH80:CH84"/>
    <mergeCell ref="CI80:CI84"/>
    <mergeCell ref="DX80:DX84"/>
    <mergeCell ref="DY80:DY84"/>
    <mergeCell ref="AA81:AB81"/>
    <mergeCell ref="AC81:AD81"/>
    <mergeCell ref="AE81:AF81"/>
    <mergeCell ref="AG81:AH81"/>
    <mergeCell ref="AI81:AJ81"/>
    <mergeCell ref="AN81:AO81"/>
    <mergeCell ref="AP81:AQ81"/>
    <mergeCell ref="AR81:AS81"/>
    <mergeCell ref="DQ80:DQ84"/>
    <mergeCell ref="DR80:DR84"/>
    <mergeCell ref="DS80:DS84"/>
    <mergeCell ref="DT80:DT84"/>
    <mergeCell ref="DV80:DV84"/>
    <mergeCell ref="DW80:DW84"/>
    <mergeCell ref="DK80:DK84"/>
    <mergeCell ref="DL80:DL84"/>
    <mergeCell ref="DM80:DM84"/>
    <mergeCell ref="DN80:DN84"/>
    <mergeCell ref="DO80:DO84"/>
    <mergeCell ref="DP80:DP84"/>
    <mergeCell ref="DE80:DE84"/>
    <mergeCell ref="DF80:DF84"/>
    <mergeCell ref="DG80:DG84"/>
    <mergeCell ref="DH80:DH84"/>
    <mergeCell ref="DI80:DI84"/>
    <mergeCell ref="DJ80:DJ84"/>
    <mergeCell ref="CW80:CW84"/>
    <mergeCell ref="CX80:CX84"/>
    <mergeCell ref="CY80:CY84"/>
    <mergeCell ref="CZ80:DA84"/>
    <mergeCell ref="B86:B90"/>
    <mergeCell ref="C86:C90"/>
    <mergeCell ref="D86:D90"/>
    <mergeCell ref="E86:E90"/>
    <mergeCell ref="F86:F90"/>
    <mergeCell ref="G86:G90"/>
    <mergeCell ref="AP83:AQ83"/>
    <mergeCell ref="AR83:AS83"/>
    <mergeCell ref="AA84:AB84"/>
    <mergeCell ref="AC84:AD84"/>
    <mergeCell ref="AE84:AF84"/>
    <mergeCell ref="AG84:AH84"/>
    <mergeCell ref="AI84:AJ84"/>
    <mergeCell ref="AN84:AO84"/>
    <mergeCell ref="AP84:AQ84"/>
    <mergeCell ref="AR84:AS84"/>
    <mergeCell ref="AA83:AB83"/>
    <mergeCell ref="AC83:AD83"/>
    <mergeCell ref="AE83:AF83"/>
    <mergeCell ref="AG83:AH83"/>
    <mergeCell ref="AI83:AJ83"/>
    <mergeCell ref="AN83:AO83"/>
    <mergeCell ref="O80:O84"/>
    <mergeCell ref="Q80:Q84"/>
    <mergeCell ref="R80:R84"/>
    <mergeCell ref="S80:S84"/>
    <mergeCell ref="T80:T84"/>
    <mergeCell ref="U80:U84"/>
    <mergeCell ref="AC86:AD86"/>
    <mergeCell ref="AE86:AF86"/>
    <mergeCell ref="AG86:AH86"/>
    <mergeCell ref="AI86:AJ86"/>
    <mergeCell ref="AM86:AM90"/>
    <mergeCell ref="AN86:AO86"/>
    <mergeCell ref="AN87:AO87"/>
    <mergeCell ref="AC88:AD88"/>
    <mergeCell ref="AE88:AF88"/>
    <mergeCell ref="AG88:AH88"/>
    <mergeCell ref="S86:S90"/>
    <mergeCell ref="T86:T90"/>
    <mergeCell ref="U86:U90"/>
    <mergeCell ref="V86:V90"/>
    <mergeCell ref="Z86:Z90"/>
    <mergeCell ref="AA86:AB86"/>
    <mergeCell ref="AA88:AB88"/>
    <mergeCell ref="AA90:AB90"/>
    <mergeCell ref="BS86:BS90"/>
    <mergeCell ref="BT86:BT90"/>
    <mergeCell ref="BV86:BV90"/>
    <mergeCell ref="BW86:BW90"/>
    <mergeCell ref="BX86:BX90"/>
    <mergeCell ref="BZ86:BZ90"/>
    <mergeCell ref="BD86:BD90"/>
    <mergeCell ref="BE86:BE90"/>
    <mergeCell ref="BO86:BO90"/>
    <mergeCell ref="BP86:BP90"/>
    <mergeCell ref="BQ86:BQ90"/>
    <mergeCell ref="BR86:BR90"/>
    <mergeCell ref="AP86:AQ86"/>
    <mergeCell ref="AR86:AS86"/>
    <mergeCell ref="AZ86:AZ90"/>
    <mergeCell ref="BA86:BA90"/>
    <mergeCell ref="BB86:BB90"/>
    <mergeCell ref="BC86:BC90"/>
    <mergeCell ref="AP87:AQ87"/>
    <mergeCell ref="AR87:AS87"/>
    <mergeCell ref="AP89:AQ89"/>
    <mergeCell ref="AR89:AS89"/>
    <mergeCell ref="AR90:AS90"/>
    <mergeCell ref="AR88:AS88"/>
    <mergeCell ref="CX86:CX90"/>
    <mergeCell ref="CY86:CY90"/>
    <mergeCell ref="CM86:CM90"/>
    <mergeCell ref="CN86:CN90"/>
    <mergeCell ref="CO86:CO90"/>
    <mergeCell ref="CP86:CP90"/>
    <mergeCell ref="CQ86:CQ90"/>
    <mergeCell ref="CR86:CR90"/>
    <mergeCell ref="CG86:CG90"/>
    <mergeCell ref="CH86:CH90"/>
    <mergeCell ref="CI86:CI90"/>
    <mergeCell ref="CJ86:CJ90"/>
    <mergeCell ref="CK86:CK90"/>
    <mergeCell ref="CL86:CL90"/>
    <mergeCell ref="CA86:CA90"/>
    <mergeCell ref="CB86:CB90"/>
    <mergeCell ref="CC86:CC90"/>
    <mergeCell ref="CD86:CD90"/>
    <mergeCell ref="CE86:CE90"/>
    <mergeCell ref="CF86:CF90"/>
    <mergeCell ref="DT86:DT90"/>
    <mergeCell ref="DV86:DV90"/>
    <mergeCell ref="DW86:DW90"/>
    <mergeCell ref="DX86:DX90"/>
    <mergeCell ref="DY86:DY90"/>
    <mergeCell ref="AA87:AB87"/>
    <mergeCell ref="AC87:AD87"/>
    <mergeCell ref="AE87:AF87"/>
    <mergeCell ref="AG87:AH87"/>
    <mergeCell ref="AI87:AJ87"/>
    <mergeCell ref="DN86:DN90"/>
    <mergeCell ref="DO86:DO90"/>
    <mergeCell ref="DP86:DP90"/>
    <mergeCell ref="DQ86:DQ90"/>
    <mergeCell ref="DR86:DR90"/>
    <mergeCell ref="DS86:DS90"/>
    <mergeCell ref="DH86:DH90"/>
    <mergeCell ref="DI86:DI90"/>
    <mergeCell ref="DJ86:DJ90"/>
    <mergeCell ref="DK86:DK90"/>
    <mergeCell ref="DL86:DL90"/>
    <mergeCell ref="DM86:DM90"/>
    <mergeCell ref="CZ86:DA90"/>
    <mergeCell ref="DB86:DC90"/>
    <mergeCell ref="DD86:DD90"/>
    <mergeCell ref="DE86:DE90"/>
    <mergeCell ref="DF86:DF90"/>
    <mergeCell ref="DG86:DG90"/>
    <mergeCell ref="CS86:CS90"/>
    <mergeCell ref="CT86:CT90"/>
    <mergeCell ref="CV86:CV90"/>
    <mergeCell ref="CW86:CW90"/>
    <mergeCell ref="B92:B96"/>
    <mergeCell ref="C92:C96"/>
    <mergeCell ref="D92:D96"/>
    <mergeCell ref="E92:E96"/>
    <mergeCell ref="F92:F96"/>
    <mergeCell ref="G92:G96"/>
    <mergeCell ref="H92:H96"/>
    <mergeCell ref="M92:M96"/>
    <mergeCell ref="N92:N96"/>
    <mergeCell ref="AC90:AD90"/>
    <mergeCell ref="AE90:AF90"/>
    <mergeCell ref="AG90:AH90"/>
    <mergeCell ref="AI90:AJ90"/>
    <mergeCell ref="AN90:AO90"/>
    <mergeCell ref="AP90:AQ90"/>
    <mergeCell ref="AI88:AJ88"/>
    <mergeCell ref="AN88:AO88"/>
    <mergeCell ref="AP88:AQ88"/>
    <mergeCell ref="AA89:AB89"/>
    <mergeCell ref="AC89:AD89"/>
    <mergeCell ref="AE89:AF89"/>
    <mergeCell ref="AG89:AH89"/>
    <mergeCell ref="AI89:AJ89"/>
    <mergeCell ref="AN89:AO89"/>
    <mergeCell ref="H86:H90"/>
    <mergeCell ref="M86:M90"/>
    <mergeCell ref="N86:N90"/>
    <mergeCell ref="O86:O90"/>
    <mergeCell ref="Q86:Q90"/>
    <mergeCell ref="R86:R90"/>
    <mergeCell ref="AI92:AJ92"/>
    <mergeCell ref="AM92:AM96"/>
    <mergeCell ref="AN92:AO92"/>
    <mergeCell ref="AP92:AQ92"/>
    <mergeCell ref="AR92:AS92"/>
    <mergeCell ref="AZ92:AZ96"/>
    <mergeCell ref="AI94:AJ94"/>
    <mergeCell ref="AN94:AO94"/>
    <mergeCell ref="AP94:AQ94"/>
    <mergeCell ref="AR94:AS94"/>
    <mergeCell ref="V92:V96"/>
    <mergeCell ref="Z92:Z96"/>
    <mergeCell ref="AA92:AB92"/>
    <mergeCell ref="AC92:AD92"/>
    <mergeCell ref="AE92:AF92"/>
    <mergeCell ref="AG92:AH92"/>
    <mergeCell ref="AA94:AB94"/>
    <mergeCell ref="AC94:AD94"/>
    <mergeCell ref="AE94:AF94"/>
    <mergeCell ref="AG94:AH94"/>
    <mergeCell ref="BW92:BW96"/>
    <mergeCell ref="BX92:BX96"/>
    <mergeCell ref="BZ92:BZ96"/>
    <mergeCell ref="CA92:CA96"/>
    <mergeCell ref="CB92:CB96"/>
    <mergeCell ref="CC92:CC96"/>
    <mergeCell ref="BP92:BP96"/>
    <mergeCell ref="BQ92:BQ96"/>
    <mergeCell ref="BR92:BR96"/>
    <mergeCell ref="BS92:BS96"/>
    <mergeCell ref="BT92:BT96"/>
    <mergeCell ref="BV92:BV96"/>
    <mergeCell ref="BA92:BA96"/>
    <mergeCell ref="BB92:BB96"/>
    <mergeCell ref="BC92:BC96"/>
    <mergeCell ref="BD92:BD96"/>
    <mergeCell ref="BE92:BE96"/>
    <mergeCell ref="BO92:BO96"/>
    <mergeCell ref="DB92:DC96"/>
    <mergeCell ref="DD92:DD96"/>
    <mergeCell ref="CP92:CP96"/>
    <mergeCell ref="CQ92:CQ96"/>
    <mergeCell ref="CR92:CR96"/>
    <mergeCell ref="CS92:CS96"/>
    <mergeCell ref="CT92:CT96"/>
    <mergeCell ref="CV92:CV96"/>
    <mergeCell ref="CJ92:CJ96"/>
    <mergeCell ref="CK92:CK96"/>
    <mergeCell ref="CL92:CL96"/>
    <mergeCell ref="CM92:CM96"/>
    <mergeCell ref="CN92:CN96"/>
    <mergeCell ref="CO92:CO96"/>
    <mergeCell ref="CD92:CD96"/>
    <mergeCell ref="CE92:CE96"/>
    <mergeCell ref="CF92:CF96"/>
    <mergeCell ref="CG92:CG96"/>
    <mergeCell ref="CH92:CH96"/>
    <mergeCell ref="CI92:CI96"/>
    <mergeCell ref="DX92:DX96"/>
    <mergeCell ref="DY92:DY96"/>
    <mergeCell ref="AA93:AB93"/>
    <mergeCell ref="AC93:AD93"/>
    <mergeCell ref="AE93:AF93"/>
    <mergeCell ref="AG93:AH93"/>
    <mergeCell ref="AI93:AJ93"/>
    <mergeCell ref="AN93:AO93"/>
    <mergeCell ref="AP93:AQ93"/>
    <mergeCell ref="AR93:AS93"/>
    <mergeCell ref="DQ92:DQ96"/>
    <mergeCell ref="DR92:DR96"/>
    <mergeCell ref="DS92:DS96"/>
    <mergeCell ref="DT92:DT96"/>
    <mergeCell ref="DV92:DV96"/>
    <mergeCell ref="DW92:DW96"/>
    <mergeCell ref="DK92:DK96"/>
    <mergeCell ref="DL92:DL96"/>
    <mergeCell ref="DM92:DM96"/>
    <mergeCell ref="DN92:DN96"/>
    <mergeCell ref="DO92:DO96"/>
    <mergeCell ref="DP92:DP96"/>
    <mergeCell ref="DE92:DE96"/>
    <mergeCell ref="DF92:DF96"/>
    <mergeCell ref="DG92:DG96"/>
    <mergeCell ref="DH92:DH96"/>
    <mergeCell ref="DI92:DI96"/>
    <mergeCell ref="DJ92:DJ96"/>
    <mergeCell ref="CW92:CW96"/>
    <mergeCell ref="CX92:CX96"/>
    <mergeCell ref="CY92:CY96"/>
    <mergeCell ref="CZ92:DA96"/>
    <mergeCell ref="B98:B102"/>
    <mergeCell ref="C98:C102"/>
    <mergeCell ref="D98:D102"/>
    <mergeCell ref="E98:E102"/>
    <mergeCell ref="F98:F102"/>
    <mergeCell ref="G98:G102"/>
    <mergeCell ref="AP95:AQ95"/>
    <mergeCell ref="AR95:AS95"/>
    <mergeCell ref="AA96:AB96"/>
    <mergeCell ref="AC96:AD96"/>
    <mergeCell ref="AE96:AF96"/>
    <mergeCell ref="AG96:AH96"/>
    <mergeCell ref="AI96:AJ96"/>
    <mergeCell ref="AN96:AO96"/>
    <mergeCell ref="AP96:AQ96"/>
    <mergeCell ref="AR96:AS96"/>
    <mergeCell ref="AA95:AB95"/>
    <mergeCell ref="AC95:AD95"/>
    <mergeCell ref="AE95:AF95"/>
    <mergeCell ref="AG95:AH95"/>
    <mergeCell ref="AI95:AJ95"/>
    <mergeCell ref="AN95:AO95"/>
    <mergeCell ref="O92:O96"/>
    <mergeCell ref="Q92:Q96"/>
    <mergeCell ref="R92:R96"/>
    <mergeCell ref="S92:S96"/>
    <mergeCell ref="T92:T96"/>
    <mergeCell ref="U92:U96"/>
    <mergeCell ref="AC98:AD98"/>
    <mergeCell ref="AE98:AF98"/>
    <mergeCell ref="AG98:AH98"/>
    <mergeCell ref="AI98:AJ98"/>
    <mergeCell ref="AM98:AM102"/>
    <mergeCell ref="AN98:AO98"/>
    <mergeCell ref="AN99:AO99"/>
    <mergeCell ref="AC100:AD100"/>
    <mergeCell ref="AE100:AF100"/>
    <mergeCell ref="AG100:AH100"/>
    <mergeCell ref="S98:S102"/>
    <mergeCell ref="T98:T102"/>
    <mergeCell ref="U98:U102"/>
    <mergeCell ref="V98:V102"/>
    <mergeCell ref="Z98:Z102"/>
    <mergeCell ref="AA98:AB98"/>
    <mergeCell ref="AA100:AB100"/>
    <mergeCell ref="AA102:AB102"/>
    <mergeCell ref="BS98:BS102"/>
    <mergeCell ref="BT98:BT102"/>
    <mergeCell ref="BV98:BV102"/>
    <mergeCell ref="BW98:BW102"/>
    <mergeCell ref="BX98:BX102"/>
    <mergeCell ref="BZ98:BZ102"/>
    <mergeCell ref="BD98:BD102"/>
    <mergeCell ref="BE98:BE102"/>
    <mergeCell ref="BO98:BO102"/>
    <mergeCell ref="BP98:BP102"/>
    <mergeCell ref="BQ98:BQ102"/>
    <mergeCell ref="BR98:BR102"/>
    <mergeCell ref="AP98:AQ98"/>
    <mergeCell ref="AR98:AS98"/>
    <mergeCell ref="AZ98:AZ102"/>
    <mergeCell ref="BA98:BA102"/>
    <mergeCell ref="BB98:BB102"/>
    <mergeCell ref="BC98:BC102"/>
    <mergeCell ref="AP99:AQ99"/>
    <mergeCell ref="AR99:AS99"/>
    <mergeCell ref="AP101:AQ101"/>
    <mergeCell ref="AR101:AS101"/>
    <mergeCell ref="AR102:AS102"/>
    <mergeCell ref="AR100:AS100"/>
    <mergeCell ref="CX98:CX102"/>
    <mergeCell ref="CY98:CY102"/>
    <mergeCell ref="CM98:CM102"/>
    <mergeCell ref="CN98:CN102"/>
    <mergeCell ref="CO98:CO102"/>
    <mergeCell ref="CP98:CP102"/>
    <mergeCell ref="CQ98:CQ102"/>
    <mergeCell ref="CR98:CR102"/>
    <mergeCell ref="CG98:CG102"/>
    <mergeCell ref="CH98:CH102"/>
    <mergeCell ref="CI98:CI102"/>
    <mergeCell ref="CJ98:CJ102"/>
    <mergeCell ref="CK98:CK102"/>
    <mergeCell ref="CL98:CL102"/>
    <mergeCell ref="CA98:CA102"/>
    <mergeCell ref="CB98:CB102"/>
    <mergeCell ref="CC98:CC102"/>
    <mergeCell ref="CD98:CD102"/>
    <mergeCell ref="CE98:CE102"/>
    <mergeCell ref="CF98:CF102"/>
    <mergeCell ref="DT98:DT102"/>
    <mergeCell ref="DV98:DV102"/>
    <mergeCell ref="DW98:DW102"/>
    <mergeCell ref="DX98:DX102"/>
    <mergeCell ref="DY98:DY102"/>
    <mergeCell ref="AA99:AB99"/>
    <mergeCell ref="AC99:AD99"/>
    <mergeCell ref="AE99:AF99"/>
    <mergeCell ref="AG99:AH99"/>
    <mergeCell ref="AI99:AJ99"/>
    <mergeCell ref="DN98:DN102"/>
    <mergeCell ref="DO98:DO102"/>
    <mergeCell ref="DP98:DP102"/>
    <mergeCell ref="DQ98:DQ102"/>
    <mergeCell ref="DR98:DR102"/>
    <mergeCell ref="DS98:DS102"/>
    <mergeCell ref="DH98:DH102"/>
    <mergeCell ref="DI98:DI102"/>
    <mergeCell ref="DJ98:DJ102"/>
    <mergeCell ref="DK98:DK102"/>
    <mergeCell ref="DL98:DL102"/>
    <mergeCell ref="DM98:DM102"/>
    <mergeCell ref="CZ98:DA102"/>
    <mergeCell ref="DB98:DC102"/>
    <mergeCell ref="DD98:DD102"/>
    <mergeCell ref="DE98:DE102"/>
    <mergeCell ref="DF98:DF102"/>
    <mergeCell ref="DG98:DG102"/>
    <mergeCell ref="CS98:CS102"/>
    <mergeCell ref="CT98:CT102"/>
    <mergeCell ref="CV98:CV102"/>
    <mergeCell ref="CW98:CW102"/>
    <mergeCell ref="B104:B108"/>
    <mergeCell ref="C104:C108"/>
    <mergeCell ref="D104:D108"/>
    <mergeCell ref="E104:E108"/>
    <mergeCell ref="F104:F108"/>
    <mergeCell ref="G104:G108"/>
    <mergeCell ref="H104:H108"/>
    <mergeCell ref="M104:M108"/>
    <mergeCell ref="N104:N108"/>
    <mergeCell ref="AC102:AD102"/>
    <mergeCell ref="AE102:AF102"/>
    <mergeCell ref="AG102:AH102"/>
    <mergeCell ref="AI102:AJ102"/>
    <mergeCell ref="AN102:AO102"/>
    <mergeCell ref="AP102:AQ102"/>
    <mergeCell ref="AI100:AJ100"/>
    <mergeCell ref="AN100:AO100"/>
    <mergeCell ref="AP100:AQ100"/>
    <mergeCell ref="AA101:AB101"/>
    <mergeCell ref="AC101:AD101"/>
    <mergeCell ref="AE101:AF101"/>
    <mergeCell ref="AG101:AH101"/>
    <mergeCell ref="AI101:AJ101"/>
    <mergeCell ref="AN101:AO101"/>
    <mergeCell ref="H98:H102"/>
    <mergeCell ref="M98:M102"/>
    <mergeCell ref="N98:N102"/>
    <mergeCell ref="O98:O102"/>
    <mergeCell ref="Q98:Q102"/>
    <mergeCell ref="R98:R102"/>
    <mergeCell ref="AI104:AJ104"/>
    <mergeCell ref="AM104:AM108"/>
    <mergeCell ref="AN104:AO104"/>
    <mergeCell ref="AP104:AQ104"/>
    <mergeCell ref="AR104:AS104"/>
    <mergeCell ref="AZ104:AZ108"/>
    <mergeCell ref="AI106:AJ106"/>
    <mergeCell ref="AN106:AO106"/>
    <mergeCell ref="AP106:AQ106"/>
    <mergeCell ref="AR106:AS106"/>
    <mergeCell ref="V104:V108"/>
    <mergeCell ref="Z104:Z108"/>
    <mergeCell ref="AA104:AB104"/>
    <mergeCell ref="AC104:AD104"/>
    <mergeCell ref="AE104:AF104"/>
    <mergeCell ref="AG104:AH104"/>
    <mergeCell ref="AA106:AB106"/>
    <mergeCell ref="AC106:AD106"/>
    <mergeCell ref="AE106:AF106"/>
    <mergeCell ref="AG106:AH106"/>
    <mergeCell ref="BW104:BW108"/>
    <mergeCell ref="BX104:BX108"/>
    <mergeCell ref="BZ104:BZ108"/>
    <mergeCell ref="CA104:CA108"/>
    <mergeCell ref="CB104:CB108"/>
    <mergeCell ref="CC104:CC108"/>
    <mergeCell ref="BP104:BP108"/>
    <mergeCell ref="BQ104:BQ108"/>
    <mergeCell ref="BR104:BR108"/>
    <mergeCell ref="BS104:BS108"/>
    <mergeCell ref="BT104:BT108"/>
    <mergeCell ref="BV104:BV108"/>
    <mergeCell ref="BA104:BA108"/>
    <mergeCell ref="BB104:BB108"/>
    <mergeCell ref="BC104:BC108"/>
    <mergeCell ref="BD104:BD108"/>
    <mergeCell ref="BE104:BE108"/>
    <mergeCell ref="BO104:BO108"/>
    <mergeCell ref="DB104:DC108"/>
    <mergeCell ref="DD104:DD108"/>
    <mergeCell ref="CP104:CP108"/>
    <mergeCell ref="CQ104:CQ108"/>
    <mergeCell ref="CR104:CR108"/>
    <mergeCell ref="CS104:CS108"/>
    <mergeCell ref="CT104:CT108"/>
    <mergeCell ref="CV104:CV108"/>
    <mergeCell ref="CJ104:CJ108"/>
    <mergeCell ref="CK104:CK108"/>
    <mergeCell ref="CL104:CL108"/>
    <mergeCell ref="CM104:CM108"/>
    <mergeCell ref="CN104:CN108"/>
    <mergeCell ref="CO104:CO108"/>
    <mergeCell ref="CD104:CD108"/>
    <mergeCell ref="CE104:CE108"/>
    <mergeCell ref="CF104:CF108"/>
    <mergeCell ref="CG104:CG108"/>
    <mergeCell ref="CH104:CH108"/>
    <mergeCell ref="CI104:CI108"/>
    <mergeCell ref="DX104:DX108"/>
    <mergeCell ref="DY104:DY108"/>
    <mergeCell ref="AA105:AB105"/>
    <mergeCell ref="AC105:AD105"/>
    <mergeCell ref="AE105:AF105"/>
    <mergeCell ref="AG105:AH105"/>
    <mergeCell ref="AI105:AJ105"/>
    <mergeCell ref="AN105:AO105"/>
    <mergeCell ref="AP105:AQ105"/>
    <mergeCell ref="AR105:AS105"/>
    <mergeCell ref="DQ104:DQ108"/>
    <mergeCell ref="DR104:DR108"/>
    <mergeCell ref="DS104:DS108"/>
    <mergeCell ref="DT104:DT108"/>
    <mergeCell ref="DV104:DV108"/>
    <mergeCell ref="DW104:DW108"/>
    <mergeCell ref="DK104:DK108"/>
    <mergeCell ref="DL104:DL108"/>
    <mergeCell ref="DM104:DM108"/>
    <mergeCell ref="DN104:DN108"/>
    <mergeCell ref="DO104:DO108"/>
    <mergeCell ref="DP104:DP108"/>
    <mergeCell ref="DE104:DE108"/>
    <mergeCell ref="DF104:DF108"/>
    <mergeCell ref="DG104:DG108"/>
    <mergeCell ref="DH104:DH108"/>
    <mergeCell ref="DI104:DI108"/>
    <mergeCell ref="DJ104:DJ108"/>
    <mergeCell ref="CW104:CW108"/>
    <mergeCell ref="CX104:CX108"/>
    <mergeCell ref="CY104:CY108"/>
    <mergeCell ref="CZ104:DA108"/>
    <mergeCell ref="B110:B114"/>
    <mergeCell ref="C110:C114"/>
    <mergeCell ref="D110:D114"/>
    <mergeCell ref="E110:E114"/>
    <mergeCell ref="F110:F114"/>
    <mergeCell ref="G110:G114"/>
    <mergeCell ref="AP107:AQ107"/>
    <mergeCell ref="AR107:AS107"/>
    <mergeCell ref="AA108:AB108"/>
    <mergeCell ref="AC108:AD108"/>
    <mergeCell ref="AE108:AF108"/>
    <mergeCell ref="AG108:AH108"/>
    <mergeCell ref="AI108:AJ108"/>
    <mergeCell ref="AN108:AO108"/>
    <mergeCell ref="AP108:AQ108"/>
    <mergeCell ref="AR108:AS108"/>
    <mergeCell ref="AA107:AB107"/>
    <mergeCell ref="AC107:AD107"/>
    <mergeCell ref="AE107:AF107"/>
    <mergeCell ref="AG107:AH107"/>
    <mergeCell ref="AI107:AJ107"/>
    <mergeCell ref="AN107:AO107"/>
    <mergeCell ref="O104:O108"/>
    <mergeCell ref="Q104:Q108"/>
    <mergeCell ref="R104:R108"/>
    <mergeCell ref="S104:S108"/>
    <mergeCell ref="T104:T108"/>
    <mergeCell ref="U104:U108"/>
    <mergeCell ref="AC110:AD110"/>
    <mergeCell ref="AE110:AF110"/>
    <mergeCell ref="AG110:AH110"/>
    <mergeCell ref="AI110:AJ110"/>
    <mergeCell ref="AM110:AM114"/>
    <mergeCell ref="AN110:AO110"/>
    <mergeCell ref="AN111:AO111"/>
    <mergeCell ref="AC112:AD112"/>
    <mergeCell ref="AE112:AF112"/>
    <mergeCell ref="AG112:AH112"/>
    <mergeCell ref="S110:S114"/>
    <mergeCell ref="T110:T114"/>
    <mergeCell ref="U110:U114"/>
    <mergeCell ref="V110:V114"/>
    <mergeCell ref="Z110:Z114"/>
    <mergeCell ref="AA110:AB110"/>
    <mergeCell ref="AA112:AB112"/>
    <mergeCell ref="AA114:AB114"/>
    <mergeCell ref="BS110:BS114"/>
    <mergeCell ref="BT110:BT114"/>
    <mergeCell ref="BV110:BV114"/>
    <mergeCell ref="BW110:BW114"/>
    <mergeCell ref="BX110:BX114"/>
    <mergeCell ref="BZ110:BZ114"/>
    <mergeCell ref="BD110:BD114"/>
    <mergeCell ref="BE110:BE114"/>
    <mergeCell ref="BO110:BO114"/>
    <mergeCell ref="BP110:BP114"/>
    <mergeCell ref="BQ110:BQ114"/>
    <mergeCell ref="BR110:BR114"/>
    <mergeCell ref="AP110:AQ110"/>
    <mergeCell ref="AR110:AS110"/>
    <mergeCell ref="AZ110:AZ114"/>
    <mergeCell ref="BA110:BA114"/>
    <mergeCell ref="BB110:BB114"/>
    <mergeCell ref="BC110:BC114"/>
    <mergeCell ref="AP111:AQ111"/>
    <mergeCell ref="AR111:AS111"/>
    <mergeCell ref="AP113:AQ113"/>
    <mergeCell ref="AR113:AS113"/>
    <mergeCell ref="AR114:AS114"/>
    <mergeCell ref="AR112:AS112"/>
    <mergeCell ref="CX110:CX114"/>
    <mergeCell ref="CY110:CY114"/>
    <mergeCell ref="CM110:CM114"/>
    <mergeCell ref="CN110:CN114"/>
    <mergeCell ref="CO110:CO114"/>
    <mergeCell ref="CP110:CP114"/>
    <mergeCell ref="CQ110:CQ114"/>
    <mergeCell ref="CR110:CR114"/>
    <mergeCell ref="CG110:CG114"/>
    <mergeCell ref="CH110:CH114"/>
    <mergeCell ref="CI110:CI114"/>
    <mergeCell ref="CJ110:CJ114"/>
    <mergeCell ref="CK110:CK114"/>
    <mergeCell ref="CL110:CL114"/>
    <mergeCell ref="CA110:CA114"/>
    <mergeCell ref="CB110:CB114"/>
    <mergeCell ref="CC110:CC114"/>
    <mergeCell ref="CD110:CD114"/>
    <mergeCell ref="CE110:CE114"/>
    <mergeCell ref="CF110:CF114"/>
    <mergeCell ref="DT110:DT114"/>
    <mergeCell ref="DV110:DV114"/>
    <mergeCell ref="DW110:DW114"/>
    <mergeCell ref="DX110:DX114"/>
    <mergeCell ref="DY110:DY114"/>
    <mergeCell ref="AA111:AB111"/>
    <mergeCell ref="AC111:AD111"/>
    <mergeCell ref="AE111:AF111"/>
    <mergeCell ref="AG111:AH111"/>
    <mergeCell ref="AI111:AJ111"/>
    <mergeCell ref="DN110:DN114"/>
    <mergeCell ref="DO110:DO114"/>
    <mergeCell ref="DP110:DP114"/>
    <mergeCell ref="DQ110:DQ114"/>
    <mergeCell ref="DR110:DR114"/>
    <mergeCell ref="DS110:DS114"/>
    <mergeCell ref="DH110:DH114"/>
    <mergeCell ref="DI110:DI114"/>
    <mergeCell ref="DJ110:DJ114"/>
    <mergeCell ref="DK110:DK114"/>
    <mergeCell ref="DL110:DL114"/>
    <mergeCell ref="DM110:DM114"/>
    <mergeCell ref="CZ110:DA114"/>
    <mergeCell ref="DB110:DC114"/>
    <mergeCell ref="DD110:DD114"/>
    <mergeCell ref="DE110:DE114"/>
    <mergeCell ref="DF110:DF114"/>
    <mergeCell ref="DG110:DG114"/>
    <mergeCell ref="CS110:CS114"/>
    <mergeCell ref="CT110:CT114"/>
    <mergeCell ref="CV110:CV114"/>
    <mergeCell ref="CW110:CW114"/>
    <mergeCell ref="B116:B120"/>
    <mergeCell ref="C116:C120"/>
    <mergeCell ref="D116:D120"/>
    <mergeCell ref="E116:E120"/>
    <mergeCell ref="F116:F120"/>
    <mergeCell ref="G116:G120"/>
    <mergeCell ref="H116:H120"/>
    <mergeCell ref="M116:M120"/>
    <mergeCell ref="N116:N120"/>
    <mergeCell ref="AC114:AD114"/>
    <mergeCell ref="AE114:AF114"/>
    <mergeCell ref="AG114:AH114"/>
    <mergeCell ref="AI114:AJ114"/>
    <mergeCell ref="AN114:AO114"/>
    <mergeCell ref="AP114:AQ114"/>
    <mergeCell ref="AI112:AJ112"/>
    <mergeCell ref="AN112:AO112"/>
    <mergeCell ref="AP112:AQ112"/>
    <mergeCell ref="AA113:AB113"/>
    <mergeCell ref="AC113:AD113"/>
    <mergeCell ref="AE113:AF113"/>
    <mergeCell ref="AG113:AH113"/>
    <mergeCell ref="AI113:AJ113"/>
    <mergeCell ref="AN113:AO113"/>
    <mergeCell ref="H110:H114"/>
    <mergeCell ref="M110:M114"/>
    <mergeCell ref="N110:N114"/>
    <mergeCell ref="O110:O114"/>
    <mergeCell ref="Q110:Q114"/>
    <mergeCell ref="R110:R114"/>
    <mergeCell ref="AI116:AJ116"/>
    <mergeCell ref="AM116:AM120"/>
    <mergeCell ref="AN116:AO116"/>
    <mergeCell ref="AP116:AQ116"/>
    <mergeCell ref="AR116:AS116"/>
    <mergeCell ref="AZ116:AZ120"/>
    <mergeCell ref="AI118:AJ118"/>
    <mergeCell ref="AN118:AO118"/>
    <mergeCell ref="AP118:AQ118"/>
    <mergeCell ref="AR118:AS118"/>
    <mergeCell ref="V116:V120"/>
    <mergeCell ref="Z116:Z120"/>
    <mergeCell ref="AA116:AB116"/>
    <mergeCell ref="AC116:AD116"/>
    <mergeCell ref="AE116:AF116"/>
    <mergeCell ref="AG116:AH116"/>
    <mergeCell ref="AA118:AB118"/>
    <mergeCell ref="AC118:AD118"/>
    <mergeCell ref="AE118:AF118"/>
    <mergeCell ref="AG118:AH118"/>
    <mergeCell ref="BW116:BW120"/>
    <mergeCell ref="BX116:BX120"/>
    <mergeCell ref="BZ116:BZ120"/>
    <mergeCell ref="CA116:CA120"/>
    <mergeCell ref="CB116:CB120"/>
    <mergeCell ref="CC116:CC120"/>
    <mergeCell ref="BP116:BP120"/>
    <mergeCell ref="BQ116:BQ120"/>
    <mergeCell ref="BR116:BR120"/>
    <mergeCell ref="BS116:BS120"/>
    <mergeCell ref="BT116:BT120"/>
    <mergeCell ref="BV116:BV120"/>
    <mergeCell ref="BA116:BA120"/>
    <mergeCell ref="BB116:BB120"/>
    <mergeCell ref="BC116:BC120"/>
    <mergeCell ref="BD116:BD120"/>
    <mergeCell ref="BE116:BE120"/>
    <mergeCell ref="BO116:BO120"/>
    <mergeCell ref="DB116:DC120"/>
    <mergeCell ref="DD116:DD120"/>
    <mergeCell ref="CP116:CP120"/>
    <mergeCell ref="CQ116:CQ120"/>
    <mergeCell ref="CR116:CR120"/>
    <mergeCell ref="CS116:CS120"/>
    <mergeCell ref="CT116:CT120"/>
    <mergeCell ref="CV116:CV120"/>
    <mergeCell ref="CJ116:CJ120"/>
    <mergeCell ref="CK116:CK120"/>
    <mergeCell ref="CL116:CL120"/>
    <mergeCell ref="CM116:CM120"/>
    <mergeCell ref="CN116:CN120"/>
    <mergeCell ref="CO116:CO120"/>
    <mergeCell ref="CD116:CD120"/>
    <mergeCell ref="CE116:CE120"/>
    <mergeCell ref="CF116:CF120"/>
    <mergeCell ref="CG116:CG120"/>
    <mergeCell ref="CH116:CH120"/>
    <mergeCell ref="CI116:CI120"/>
    <mergeCell ref="DX116:DX120"/>
    <mergeCell ref="DY116:DY120"/>
    <mergeCell ref="AA117:AB117"/>
    <mergeCell ref="AC117:AD117"/>
    <mergeCell ref="AE117:AF117"/>
    <mergeCell ref="AG117:AH117"/>
    <mergeCell ref="AI117:AJ117"/>
    <mergeCell ref="AN117:AO117"/>
    <mergeCell ref="AP117:AQ117"/>
    <mergeCell ref="AR117:AS117"/>
    <mergeCell ref="DQ116:DQ120"/>
    <mergeCell ref="DR116:DR120"/>
    <mergeCell ref="DS116:DS120"/>
    <mergeCell ref="DT116:DT120"/>
    <mergeCell ref="DV116:DV120"/>
    <mergeCell ref="DW116:DW120"/>
    <mergeCell ref="DK116:DK120"/>
    <mergeCell ref="DL116:DL120"/>
    <mergeCell ref="DM116:DM120"/>
    <mergeCell ref="DN116:DN120"/>
    <mergeCell ref="DO116:DO120"/>
    <mergeCell ref="DP116:DP120"/>
    <mergeCell ref="DE116:DE120"/>
    <mergeCell ref="DF116:DF120"/>
    <mergeCell ref="DG116:DG120"/>
    <mergeCell ref="DH116:DH120"/>
    <mergeCell ref="DI116:DI120"/>
    <mergeCell ref="DJ116:DJ120"/>
    <mergeCell ref="CW116:CW120"/>
    <mergeCell ref="CX116:CX120"/>
    <mergeCell ref="CY116:CY120"/>
    <mergeCell ref="CZ116:DA120"/>
    <mergeCell ref="B122:B126"/>
    <mergeCell ref="C122:C126"/>
    <mergeCell ref="D122:D126"/>
    <mergeCell ref="E122:E126"/>
    <mergeCell ref="F122:F126"/>
    <mergeCell ref="G122:G126"/>
    <mergeCell ref="AP119:AQ119"/>
    <mergeCell ref="AR119:AS119"/>
    <mergeCell ref="AA120:AB120"/>
    <mergeCell ref="AC120:AD120"/>
    <mergeCell ref="AE120:AF120"/>
    <mergeCell ref="AG120:AH120"/>
    <mergeCell ref="AI120:AJ120"/>
    <mergeCell ref="AN120:AO120"/>
    <mergeCell ref="AP120:AQ120"/>
    <mergeCell ref="AR120:AS120"/>
    <mergeCell ref="AA119:AB119"/>
    <mergeCell ref="AC119:AD119"/>
    <mergeCell ref="AE119:AF119"/>
    <mergeCell ref="AG119:AH119"/>
    <mergeCell ref="AI119:AJ119"/>
    <mergeCell ref="AN119:AO119"/>
    <mergeCell ref="O116:O120"/>
    <mergeCell ref="Q116:Q120"/>
    <mergeCell ref="R116:R120"/>
    <mergeCell ref="S116:S120"/>
    <mergeCell ref="T116:T120"/>
    <mergeCell ref="U116:U120"/>
    <mergeCell ref="AC122:AD122"/>
    <mergeCell ref="AE122:AF122"/>
    <mergeCell ref="AG122:AH122"/>
    <mergeCell ref="AI122:AJ122"/>
    <mergeCell ref="AM122:AM126"/>
    <mergeCell ref="AN122:AO122"/>
    <mergeCell ref="AN123:AO123"/>
    <mergeCell ref="AC124:AD124"/>
    <mergeCell ref="AE124:AF124"/>
    <mergeCell ref="AG124:AH124"/>
    <mergeCell ref="S122:S126"/>
    <mergeCell ref="T122:T126"/>
    <mergeCell ref="U122:U126"/>
    <mergeCell ref="V122:V126"/>
    <mergeCell ref="Z122:Z126"/>
    <mergeCell ref="AA122:AB122"/>
    <mergeCell ref="AA124:AB124"/>
    <mergeCell ref="AA126:AB126"/>
    <mergeCell ref="BS122:BS126"/>
    <mergeCell ref="BT122:BT126"/>
    <mergeCell ref="BV122:BV126"/>
    <mergeCell ref="BW122:BW126"/>
    <mergeCell ref="BX122:BX126"/>
    <mergeCell ref="BZ122:BZ126"/>
    <mergeCell ref="BD122:BD126"/>
    <mergeCell ref="BE122:BE126"/>
    <mergeCell ref="BO122:BO126"/>
    <mergeCell ref="BP122:BP126"/>
    <mergeCell ref="BQ122:BQ126"/>
    <mergeCell ref="BR122:BR126"/>
    <mergeCell ref="AP122:AQ122"/>
    <mergeCell ref="AR122:AS122"/>
    <mergeCell ref="AZ122:AZ126"/>
    <mergeCell ref="BA122:BA126"/>
    <mergeCell ref="BB122:BB126"/>
    <mergeCell ref="BC122:BC126"/>
    <mergeCell ref="AP123:AQ123"/>
    <mergeCell ref="AR123:AS123"/>
    <mergeCell ref="AP125:AQ125"/>
    <mergeCell ref="AR125:AS125"/>
    <mergeCell ref="AR126:AS126"/>
    <mergeCell ref="AR124:AS124"/>
    <mergeCell ref="CX122:CX126"/>
    <mergeCell ref="CY122:CY126"/>
    <mergeCell ref="CM122:CM126"/>
    <mergeCell ref="CN122:CN126"/>
    <mergeCell ref="CO122:CO126"/>
    <mergeCell ref="CP122:CP126"/>
    <mergeCell ref="CQ122:CQ126"/>
    <mergeCell ref="CR122:CR126"/>
    <mergeCell ref="CG122:CG126"/>
    <mergeCell ref="CH122:CH126"/>
    <mergeCell ref="CI122:CI126"/>
    <mergeCell ref="CJ122:CJ126"/>
    <mergeCell ref="CK122:CK126"/>
    <mergeCell ref="CL122:CL126"/>
    <mergeCell ref="CA122:CA126"/>
    <mergeCell ref="CB122:CB126"/>
    <mergeCell ref="CC122:CC126"/>
    <mergeCell ref="CD122:CD126"/>
    <mergeCell ref="CE122:CE126"/>
    <mergeCell ref="CF122:CF126"/>
    <mergeCell ref="DT122:DT126"/>
    <mergeCell ref="DV122:DV126"/>
    <mergeCell ref="DW122:DW126"/>
    <mergeCell ref="DX122:DX126"/>
    <mergeCell ref="DY122:DY126"/>
    <mergeCell ref="AA123:AB123"/>
    <mergeCell ref="AC123:AD123"/>
    <mergeCell ref="AE123:AF123"/>
    <mergeCell ref="AG123:AH123"/>
    <mergeCell ref="AI123:AJ123"/>
    <mergeCell ref="DN122:DN126"/>
    <mergeCell ref="DO122:DO126"/>
    <mergeCell ref="DP122:DP126"/>
    <mergeCell ref="DQ122:DQ126"/>
    <mergeCell ref="DR122:DR126"/>
    <mergeCell ref="DS122:DS126"/>
    <mergeCell ref="DH122:DH126"/>
    <mergeCell ref="DI122:DI126"/>
    <mergeCell ref="DJ122:DJ126"/>
    <mergeCell ref="DK122:DK126"/>
    <mergeCell ref="DL122:DL126"/>
    <mergeCell ref="DM122:DM126"/>
    <mergeCell ref="CZ122:DA126"/>
    <mergeCell ref="DB122:DC126"/>
    <mergeCell ref="DD122:DD126"/>
    <mergeCell ref="DE122:DE126"/>
    <mergeCell ref="DF122:DF126"/>
    <mergeCell ref="DG122:DG126"/>
    <mergeCell ref="CS122:CS126"/>
    <mergeCell ref="CT122:CT126"/>
    <mergeCell ref="CV122:CV126"/>
    <mergeCell ref="CW122:CW126"/>
    <mergeCell ref="B128:B132"/>
    <mergeCell ref="C128:C132"/>
    <mergeCell ref="D128:D132"/>
    <mergeCell ref="E128:E132"/>
    <mergeCell ref="F128:F132"/>
    <mergeCell ref="G128:G132"/>
    <mergeCell ref="H128:H132"/>
    <mergeCell ref="M128:M132"/>
    <mergeCell ref="N128:N132"/>
    <mergeCell ref="AC126:AD126"/>
    <mergeCell ref="AE126:AF126"/>
    <mergeCell ref="AG126:AH126"/>
    <mergeCell ref="AI126:AJ126"/>
    <mergeCell ref="AN126:AO126"/>
    <mergeCell ref="AP126:AQ126"/>
    <mergeCell ref="AI124:AJ124"/>
    <mergeCell ref="AN124:AO124"/>
    <mergeCell ref="AP124:AQ124"/>
    <mergeCell ref="AA125:AB125"/>
    <mergeCell ref="AC125:AD125"/>
    <mergeCell ref="AE125:AF125"/>
    <mergeCell ref="AG125:AH125"/>
    <mergeCell ref="AI125:AJ125"/>
    <mergeCell ref="AN125:AO125"/>
    <mergeCell ref="H122:H126"/>
    <mergeCell ref="M122:M126"/>
    <mergeCell ref="N122:N126"/>
    <mergeCell ref="O122:O126"/>
    <mergeCell ref="Q122:Q126"/>
    <mergeCell ref="R122:R126"/>
    <mergeCell ref="AI128:AJ128"/>
    <mergeCell ref="AM128:AM132"/>
    <mergeCell ref="BA128:BA132"/>
    <mergeCell ref="BB128:BB132"/>
    <mergeCell ref="BC128:BC132"/>
    <mergeCell ref="BD128:BD132"/>
    <mergeCell ref="BE128:BE132"/>
    <mergeCell ref="BO128:BO132"/>
    <mergeCell ref="AN128:AO128"/>
    <mergeCell ref="AP128:AQ128"/>
    <mergeCell ref="AR128:AS128"/>
    <mergeCell ref="AZ128:AZ132"/>
    <mergeCell ref="AI130:AJ130"/>
    <mergeCell ref="AN130:AO130"/>
    <mergeCell ref="AP130:AQ130"/>
    <mergeCell ref="AR130:AS130"/>
    <mergeCell ref="V128:V132"/>
    <mergeCell ref="Z128:Z132"/>
    <mergeCell ref="AA128:AB128"/>
    <mergeCell ref="AC128:AD128"/>
    <mergeCell ref="AE128:AF128"/>
    <mergeCell ref="AG128:AH128"/>
    <mergeCell ref="AA130:AB130"/>
    <mergeCell ref="AC130:AD130"/>
    <mergeCell ref="AE130:AF130"/>
    <mergeCell ref="AG130:AH130"/>
    <mergeCell ref="CD128:CD132"/>
    <mergeCell ref="CE128:CE132"/>
    <mergeCell ref="CF128:CF132"/>
    <mergeCell ref="CG128:CG132"/>
    <mergeCell ref="CH128:CH132"/>
    <mergeCell ref="CI128:CI132"/>
    <mergeCell ref="BW128:BW132"/>
    <mergeCell ref="BX128:BX132"/>
    <mergeCell ref="BZ128:BZ132"/>
    <mergeCell ref="CA128:CA132"/>
    <mergeCell ref="CB128:CB132"/>
    <mergeCell ref="CC128:CC132"/>
    <mergeCell ref="BP128:BP132"/>
    <mergeCell ref="BQ128:BQ132"/>
    <mergeCell ref="BR128:BR132"/>
    <mergeCell ref="BS128:BS132"/>
    <mergeCell ref="BT128:BT132"/>
    <mergeCell ref="BV128:BV132"/>
    <mergeCell ref="DI128:DI132"/>
    <mergeCell ref="DJ128:DJ132"/>
    <mergeCell ref="CW128:CW132"/>
    <mergeCell ref="CX128:CX132"/>
    <mergeCell ref="CY128:CY132"/>
    <mergeCell ref="CZ128:DA132"/>
    <mergeCell ref="DB128:DC132"/>
    <mergeCell ref="DD128:DD132"/>
    <mergeCell ref="CP128:CP132"/>
    <mergeCell ref="CQ128:CQ132"/>
    <mergeCell ref="CR128:CR132"/>
    <mergeCell ref="CS128:CS132"/>
    <mergeCell ref="CT128:CT132"/>
    <mergeCell ref="CV128:CV132"/>
    <mergeCell ref="CJ128:CJ132"/>
    <mergeCell ref="CK128:CK132"/>
    <mergeCell ref="CL128:CL132"/>
    <mergeCell ref="CM128:CM132"/>
    <mergeCell ref="CN128:CN132"/>
    <mergeCell ref="CO128:CO132"/>
    <mergeCell ref="T128:T132"/>
    <mergeCell ref="U128:U132"/>
    <mergeCell ref="AC134:AD134"/>
    <mergeCell ref="AE134:AF134"/>
    <mergeCell ref="AG134:AH134"/>
    <mergeCell ref="AI134:AJ134"/>
    <mergeCell ref="DX128:DX132"/>
    <mergeCell ref="DY128:DY132"/>
    <mergeCell ref="AA129:AB129"/>
    <mergeCell ref="AC129:AD129"/>
    <mergeCell ref="AE129:AF129"/>
    <mergeCell ref="AG129:AH129"/>
    <mergeCell ref="AI129:AJ129"/>
    <mergeCell ref="AN129:AO129"/>
    <mergeCell ref="AP129:AQ129"/>
    <mergeCell ref="AR129:AS129"/>
    <mergeCell ref="DQ128:DQ132"/>
    <mergeCell ref="DR128:DR132"/>
    <mergeCell ref="DS128:DS132"/>
    <mergeCell ref="DT128:DT132"/>
    <mergeCell ref="DV128:DV132"/>
    <mergeCell ref="DW128:DW132"/>
    <mergeCell ref="DK128:DK132"/>
    <mergeCell ref="DL128:DL132"/>
    <mergeCell ref="DM128:DM132"/>
    <mergeCell ref="DN128:DN132"/>
    <mergeCell ref="DO128:DO132"/>
    <mergeCell ref="DP128:DP132"/>
    <mergeCell ref="DE128:DE132"/>
    <mergeCell ref="DF128:DF132"/>
    <mergeCell ref="DG128:DG132"/>
    <mergeCell ref="DH128:DH132"/>
    <mergeCell ref="AA134:AB134"/>
    <mergeCell ref="AA136:AB136"/>
    <mergeCell ref="AA138:AB138"/>
    <mergeCell ref="BS134:BS138"/>
    <mergeCell ref="BT134:BT138"/>
    <mergeCell ref="BV134:BV138"/>
    <mergeCell ref="B134:B138"/>
    <mergeCell ref="C134:C138"/>
    <mergeCell ref="D134:D138"/>
    <mergeCell ref="E134:E138"/>
    <mergeCell ref="F134:F138"/>
    <mergeCell ref="G134:G138"/>
    <mergeCell ref="AP131:AQ131"/>
    <mergeCell ref="AR131:AS131"/>
    <mergeCell ref="AA132:AB132"/>
    <mergeCell ref="AC132:AD132"/>
    <mergeCell ref="AE132:AF132"/>
    <mergeCell ref="AG132:AH132"/>
    <mergeCell ref="AI132:AJ132"/>
    <mergeCell ref="AN132:AO132"/>
    <mergeCell ref="AP132:AQ132"/>
    <mergeCell ref="AR132:AS132"/>
    <mergeCell ref="AA131:AB131"/>
    <mergeCell ref="AC131:AD131"/>
    <mergeCell ref="AE131:AF131"/>
    <mergeCell ref="AG131:AH131"/>
    <mergeCell ref="AI131:AJ131"/>
    <mergeCell ref="AN131:AO131"/>
    <mergeCell ref="O128:O132"/>
    <mergeCell ref="Q128:Q132"/>
    <mergeCell ref="R128:R132"/>
    <mergeCell ref="S128:S132"/>
    <mergeCell ref="BW134:BW138"/>
    <mergeCell ref="BX134:BX138"/>
    <mergeCell ref="BZ134:BZ138"/>
    <mergeCell ref="BD134:BD138"/>
    <mergeCell ref="BE134:BE138"/>
    <mergeCell ref="BO134:BO138"/>
    <mergeCell ref="BP134:BP138"/>
    <mergeCell ref="BQ134:BQ138"/>
    <mergeCell ref="BR134:BR138"/>
    <mergeCell ref="AP134:AQ134"/>
    <mergeCell ref="AR134:AS134"/>
    <mergeCell ref="AZ134:AZ138"/>
    <mergeCell ref="BA134:BA138"/>
    <mergeCell ref="BB134:BB138"/>
    <mergeCell ref="BC134:BC138"/>
    <mergeCell ref="AP135:AQ135"/>
    <mergeCell ref="AR135:AS135"/>
    <mergeCell ref="AP137:AQ137"/>
    <mergeCell ref="AR137:AS137"/>
    <mergeCell ref="AR138:AS138"/>
    <mergeCell ref="AR136:AS136"/>
    <mergeCell ref="CX134:CX138"/>
    <mergeCell ref="CY134:CY138"/>
    <mergeCell ref="CM134:CM138"/>
    <mergeCell ref="CN134:CN138"/>
    <mergeCell ref="CO134:CO138"/>
    <mergeCell ref="CP134:CP138"/>
    <mergeCell ref="CQ134:CQ138"/>
    <mergeCell ref="CR134:CR138"/>
    <mergeCell ref="CG134:CG138"/>
    <mergeCell ref="CH134:CH138"/>
    <mergeCell ref="CI134:CI138"/>
    <mergeCell ref="CJ134:CJ138"/>
    <mergeCell ref="CK134:CK138"/>
    <mergeCell ref="CL134:CL138"/>
    <mergeCell ref="CA134:CA138"/>
    <mergeCell ref="CB134:CB138"/>
    <mergeCell ref="CC134:CC138"/>
    <mergeCell ref="CD134:CD138"/>
    <mergeCell ref="CE134:CE138"/>
    <mergeCell ref="CF134:CF138"/>
    <mergeCell ref="DT134:DT138"/>
    <mergeCell ref="DV134:DV138"/>
    <mergeCell ref="DW134:DW138"/>
    <mergeCell ref="DX134:DX138"/>
    <mergeCell ref="DY134:DY138"/>
    <mergeCell ref="AA135:AB135"/>
    <mergeCell ref="AC135:AD135"/>
    <mergeCell ref="AE135:AF135"/>
    <mergeCell ref="AG135:AH135"/>
    <mergeCell ref="AI135:AJ135"/>
    <mergeCell ref="DN134:DN138"/>
    <mergeCell ref="DO134:DO138"/>
    <mergeCell ref="DP134:DP138"/>
    <mergeCell ref="DQ134:DQ138"/>
    <mergeCell ref="DR134:DR138"/>
    <mergeCell ref="DS134:DS138"/>
    <mergeCell ref="DH134:DH138"/>
    <mergeCell ref="DI134:DI138"/>
    <mergeCell ref="DJ134:DJ138"/>
    <mergeCell ref="DK134:DK138"/>
    <mergeCell ref="DL134:DL138"/>
    <mergeCell ref="DM134:DM138"/>
    <mergeCell ref="CZ134:DA138"/>
    <mergeCell ref="DB134:DC138"/>
    <mergeCell ref="DD134:DD138"/>
    <mergeCell ref="DE134:DE138"/>
    <mergeCell ref="DF134:DF138"/>
    <mergeCell ref="DG134:DG138"/>
    <mergeCell ref="CS134:CS138"/>
    <mergeCell ref="CT134:CT138"/>
    <mergeCell ref="CV134:CV138"/>
    <mergeCell ref="CW134:CW138"/>
    <mergeCell ref="AC138:AD138"/>
    <mergeCell ref="AE138:AF138"/>
    <mergeCell ref="AG138:AH138"/>
    <mergeCell ref="AI138:AJ138"/>
    <mergeCell ref="AN138:AO138"/>
    <mergeCell ref="AP138:AQ138"/>
    <mergeCell ref="AI136:AJ136"/>
    <mergeCell ref="AN136:AO136"/>
    <mergeCell ref="AP136:AQ136"/>
    <mergeCell ref="AA137:AB137"/>
    <mergeCell ref="AC137:AD137"/>
    <mergeCell ref="AE137:AF137"/>
    <mergeCell ref="AG137:AH137"/>
    <mergeCell ref="AI137:AJ137"/>
    <mergeCell ref="AN137:AO137"/>
    <mergeCell ref="H134:H138"/>
    <mergeCell ref="M134:M138"/>
    <mergeCell ref="N134:N138"/>
    <mergeCell ref="O134:O138"/>
    <mergeCell ref="Q134:Q138"/>
    <mergeCell ref="R134:R138"/>
    <mergeCell ref="AM134:AM138"/>
    <mergeCell ref="AN134:AO134"/>
    <mergeCell ref="AN135:AO135"/>
    <mergeCell ref="AC136:AD136"/>
    <mergeCell ref="AE136:AF136"/>
    <mergeCell ref="AG136:AH136"/>
    <mergeCell ref="S134:S138"/>
    <mergeCell ref="T134:T138"/>
    <mergeCell ref="U134:U138"/>
    <mergeCell ref="V134:V138"/>
    <mergeCell ref="Z134:Z138"/>
    <mergeCell ref="AZ140:AZ144"/>
    <mergeCell ref="AI142:AJ142"/>
    <mergeCell ref="AN142:AO142"/>
    <mergeCell ref="AP142:AQ142"/>
    <mergeCell ref="AR142:AS142"/>
    <mergeCell ref="V140:V144"/>
    <mergeCell ref="Z140:Z144"/>
    <mergeCell ref="AA140:AB140"/>
    <mergeCell ref="AC140:AD140"/>
    <mergeCell ref="AE140:AF140"/>
    <mergeCell ref="AG140:AH140"/>
    <mergeCell ref="AA142:AB142"/>
    <mergeCell ref="AC142:AD142"/>
    <mergeCell ref="AE142:AF142"/>
    <mergeCell ref="AG142:AH142"/>
    <mergeCell ref="B140:B144"/>
    <mergeCell ref="C140:C144"/>
    <mergeCell ref="D140:D144"/>
    <mergeCell ref="E140:E144"/>
    <mergeCell ref="F140:F144"/>
    <mergeCell ref="G140:G144"/>
    <mergeCell ref="H140:H144"/>
    <mergeCell ref="M140:M144"/>
    <mergeCell ref="N140:N144"/>
    <mergeCell ref="AI140:AJ140"/>
    <mergeCell ref="AM140:AM144"/>
    <mergeCell ref="BW140:BW144"/>
    <mergeCell ref="BX140:BX144"/>
    <mergeCell ref="BZ140:BZ144"/>
    <mergeCell ref="CA140:CA144"/>
    <mergeCell ref="CB140:CB144"/>
    <mergeCell ref="CC140:CC144"/>
    <mergeCell ref="BP140:BP144"/>
    <mergeCell ref="BQ140:BQ144"/>
    <mergeCell ref="BR140:BR144"/>
    <mergeCell ref="BS140:BS144"/>
    <mergeCell ref="BT140:BT144"/>
    <mergeCell ref="BV140:BV144"/>
    <mergeCell ref="BA140:BA144"/>
    <mergeCell ref="BB140:BB144"/>
    <mergeCell ref="BC140:BC144"/>
    <mergeCell ref="BD140:BD144"/>
    <mergeCell ref="BE140:BE144"/>
    <mergeCell ref="BO140:BO144"/>
    <mergeCell ref="DB140:DC144"/>
    <mergeCell ref="DD140:DD144"/>
    <mergeCell ref="CP140:CP144"/>
    <mergeCell ref="CQ140:CQ144"/>
    <mergeCell ref="CR140:CR144"/>
    <mergeCell ref="CS140:CS144"/>
    <mergeCell ref="CT140:CT144"/>
    <mergeCell ref="CV140:CV144"/>
    <mergeCell ref="CJ140:CJ144"/>
    <mergeCell ref="CK140:CK144"/>
    <mergeCell ref="CL140:CL144"/>
    <mergeCell ref="CM140:CM144"/>
    <mergeCell ref="CN140:CN144"/>
    <mergeCell ref="CO140:CO144"/>
    <mergeCell ref="CD140:CD144"/>
    <mergeCell ref="CE140:CE144"/>
    <mergeCell ref="CF140:CF144"/>
    <mergeCell ref="CG140:CG144"/>
    <mergeCell ref="CH140:CH144"/>
    <mergeCell ref="CI140:CI144"/>
    <mergeCell ref="DX140:DX144"/>
    <mergeCell ref="DY140:DY144"/>
    <mergeCell ref="AA141:AB141"/>
    <mergeCell ref="AC141:AD141"/>
    <mergeCell ref="AE141:AF141"/>
    <mergeCell ref="AG141:AH141"/>
    <mergeCell ref="AI141:AJ141"/>
    <mergeCell ref="AN141:AO141"/>
    <mergeCell ref="AP141:AQ141"/>
    <mergeCell ref="AR141:AS141"/>
    <mergeCell ref="DQ140:DQ144"/>
    <mergeCell ref="DR140:DR144"/>
    <mergeCell ref="DS140:DS144"/>
    <mergeCell ref="DT140:DT144"/>
    <mergeCell ref="DV140:DV144"/>
    <mergeCell ref="DW140:DW144"/>
    <mergeCell ref="DK140:DK144"/>
    <mergeCell ref="DL140:DL144"/>
    <mergeCell ref="DM140:DM144"/>
    <mergeCell ref="DN140:DN144"/>
    <mergeCell ref="DO140:DO144"/>
    <mergeCell ref="DP140:DP144"/>
    <mergeCell ref="DE140:DE144"/>
    <mergeCell ref="DF140:DF144"/>
    <mergeCell ref="DG140:DG144"/>
    <mergeCell ref="DH140:DH144"/>
    <mergeCell ref="DI140:DI144"/>
    <mergeCell ref="DJ140:DJ144"/>
    <mergeCell ref="CW140:CW144"/>
    <mergeCell ref="CX140:CX144"/>
    <mergeCell ref="CY140:CY144"/>
    <mergeCell ref="CZ140:DA144"/>
    <mergeCell ref="AP143:AQ143"/>
    <mergeCell ref="AR143:AS143"/>
    <mergeCell ref="AA144:AB144"/>
    <mergeCell ref="AC144:AD144"/>
    <mergeCell ref="AE144:AF144"/>
    <mergeCell ref="AG144:AH144"/>
    <mergeCell ref="AI144:AJ144"/>
    <mergeCell ref="AN144:AO144"/>
    <mergeCell ref="AP144:AQ144"/>
    <mergeCell ref="AR144:AS144"/>
    <mergeCell ref="AA143:AB143"/>
    <mergeCell ref="AC143:AD143"/>
    <mergeCell ref="AE143:AF143"/>
    <mergeCell ref="AG143:AH143"/>
    <mergeCell ref="AI143:AJ143"/>
    <mergeCell ref="AN143:AO143"/>
    <mergeCell ref="O140:O144"/>
    <mergeCell ref="Q140:Q144"/>
    <mergeCell ref="R140:R144"/>
    <mergeCell ref="S140:S144"/>
    <mergeCell ref="T140:T144"/>
    <mergeCell ref="U140:U144"/>
    <mergeCell ref="AN140:AO140"/>
    <mergeCell ref="AP140:AQ140"/>
    <mergeCell ref="AR140:AS140"/>
    <mergeCell ref="AC146:AD146"/>
    <mergeCell ref="AE146:AF146"/>
    <mergeCell ref="AG146:AH146"/>
    <mergeCell ref="AI146:AJ146"/>
    <mergeCell ref="AM146:AM150"/>
    <mergeCell ref="AN146:AO146"/>
    <mergeCell ref="AN147:AO147"/>
    <mergeCell ref="AC148:AD148"/>
    <mergeCell ref="AE148:AF148"/>
    <mergeCell ref="AG148:AH148"/>
    <mergeCell ref="AI148:AJ148"/>
    <mergeCell ref="AN148:AO148"/>
    <mergeCell ref="AP148:AQ148"/>
    <mergeCell ref="AR148:AS148"/>
    <mergeCell ref="AC149:AD149"/>
    <mergeCell ref="AE149:AF149"/>
    <mergeCell ref="B146:B150"/>
    <mergeCell ref="C146:C150"/>
    <mergeCell ref="D146:D150"/>
    <mergeCell ref="E146:E150"/>
    <mergeCell ref="F146:F150"/>
    <mergeCell ref="G146:G150"/>
    <mergeCell ref="AA149:AB149"/>
    <mergeCell ref="AG149:AH149"/>
    <mergeCell ref="AI149:AJ149"/>
    <mergeCell ref="AN149:AO149"/>
    <mergeCell ref="BS146:BS150"/>
    <mergeCell ref="BT146:BT150"/>
    <mergeCell ref="BV146:BV150"/>
    <mergeCell ref="BW146:BW150"/>
    <mergeCell ref="BX146:BX150"/>
    <mergeCell ref="BZ146:BZ150"/>
    <mergeCell ref="BD146:BD150"/>
    <mergeCell ref="BE146:BE150"/>
    <mergeCell ref="BO146:BO150"/>
    <mergeCell ref="BP146:BP150"/>
    <mergeCell ref="BQ146:BQ150"/>
    <mergeCell ref="BR146:BR150"/>
    <mergeCell ref="AP146:AQ146"/>
    <mergeCell ref="AR146:AS146"/>
    <mergeCell ref="AZ146:AZ150"/>
    <mergeCell ref="BA146:BA150"/>
    <mergeCell ref="BB146:BB150"/>
    <mergeCell ref="BC146:BC150"/>
    <mergeCell ref="AP147:AQ147"/>
    <mergeCell ref="AR147:AS147"/>
    <mergeCell ref="AP149:AQ149"/>
    <mergeCell ref="AR149:AS149"/>
    <mergeCell ref="CX146:CX150"/>
    <mergeCell ref="CY146:CY150"/>
    <mergeCell ref="CM146:CM150"/>
    <mergeCell ref="CN146:CN150"/>
    <mergeCell ref="CO146:CO150"/>
    <mergeCell ref="CP146:CP150"/>
    <mergeCell ref="CQ146:CQ150"/>
    <mergeCell ref="CR146:CR150"/>
    <mergeCell ref="CG146:CG150"/>
    <mergeCell ref="CH146:CH150"/>
    <mergeCell ref="CI146:CI150"/>
    <mergeCell ref="CJ146:CJ150"/>
    <mergeCell ref="CK146:CK150"/>
    <mergeCell ref="CL146:CL150"/>
    <mergeCell ref="CA146:CA150"/>
    <mergeCell ref="CB146:CB150"/>
    <mergeCell ref="CC146:CC150"/>
    <mergeCell ref="CD146:CD150"/>
    <mergeCell ref="CE146:CE150"/>
    <mergeCell ref="CF146:CF150"/>
    <mergeCell ref="DT146:DT150"/>
    <mergeCell ref="DV146:DV150"/>
    <mergeCell ref="DW146:DW150"/>
    <mergeCell ref="DX146:DX150"/>
    <mergeCell ref="DY146:DY150"/>
    <mergeCell ref="AA147:AB147"/>
    <mergeCell ref="AC147:AD147"/>
    <mergeCell ref="AE147:AF147"/>
    <mergeCell ref="AG147:AH147"/>
    <mergeCell ref="AI147:AJ147"/>
    <mergeCell ref="DN146:DN150"/>
    <mergeCell ref="DO146:DO150"/>
    <mergeCell ref="DP146:DP150"/>
    <mergeCell ref="DQ146:DQ150"/>
    <mergeCell ref="DR146:DR150"/>
    <mergeCell ref="DS146:DS150"/>
    <mergeCell ref="DH146:DH150"/>
    <mergeCell ref="DI146:DI150"/>
    <mergeCell ref="DJ146:DJ150"/>
    <mergeCell ref="DK146:DK150"/>
    <mergeCell ref="DL146:DL150"/>
    <mergeCell ref="DM146:DM150"/>
    <mergeCell ref="CZ146:DA150"/>
    <mergeCell ref="DB146:DC150"/>
    <mergeCell ref="DD146:DD150"/>
    <mergeCell ref="DE146:DE150"/>
    <mergeCell ref="DF146:DF150"/>
    <mergeCell ref="DG146:DG150"/>
    <mergeCell ref="CS146:CS150"/>
    <mergeCell ref="CT146:CT150"/>
    <mergeCell ref="CV146:CV150"/>
    <mergeCell ref="CW146:CW150"/>
    <mergeCell ref="T152:T156"/>
    <mergeCell ref="U152:U156"/>
    <mergeCell ref="AR150:AS150"/>
    <mergeCell ref="B152:B156"/>
    <mergeCell ref="C152:C156"/>
    <mergeCell ref="D152:D156"/>
    <mergeCell ref="E152:E156"/>
    <mergeCell ref="F152:F156"/>
    <mergeCell ref="G152:G156"/>
    <mergeCell ref="H152:H156"/>
    <mergeCell ref="M152:M156"/>
    <mergeCell ref="N152:N156"/>
    <mergeCell ref="AC150:AD150"/>
    <mergeCell ref="AE150:AF150"/>
    <mergeCell ref="AG150:AH150"/>
    <mergeCell ref="AI150:AJ150"/>
    <mergeCell ref="AN150:AO150"/>
    <mergeCell ref="AP150:AQ150"/>
    <mergeCell ref="S146:S150"/>
    <mergeCell ref="T146:T150"/>
    <mergeCell ref="U146:U150"/>
    <mergeCell ref="V146:V150"/>
    <mergeCell ref="Z146:Z150"/>
    <mergeCell ref="AA146:AB146"/>
    <mergeCell ref="AA148:AB148"/>
    <mergeCell ref="AA150:AB150"/>
    <mergeCell ref="H146:H150"/>
    <mergeCell ref="M146:M150"/>
    <mergeCell ref="N146:N150"/>
    <mergeCell ref="O146:O150"/>
    <mergeCell ref="Q146:Q150"/>
    <mergeCell ref="R146:R150"/>
    <mergeCell ref="AI152:AJ152"/>
    <mergeCell ref="AM152:AM156"/>
    <mergeCell ref="AN152:AO152"/>
    <mergeCell ref="AP152:AQ152"/>
    <mergeCell ref="AR152:AS152"/>
    <mergeCell ref="AZ152:AZ156"/>
    <mergeCell ref="AI154:AJ154"/>
    <mergeCell ref="AN154:AO154"/>
    <mergeCell ref="AP154:AQ154"/>
    <mergeCell ref="AR154:AS154"/>
    <mergeCell ref="V152:V156"/>
    <mergeCell ref="Z152:Z156"/>
    <mergeCell ref="AA152:AB152"/>
    <mergeCell ref="AC152:AD152"/>
    <mergeCell ref="AE152:AF152"/>
    <mergeCell ref="AG152:AH152"/>
    <mergeCell ref="AA154:AB154"/>
    <mergeCell ref="AC154:AD154"/>
    <mergeCell ref="AE154:AF154"/>
    <mergeCell ref="AG154:AH154"/>
    <mergeCell ref="BW152:BW156"/>
    <mergeCell ref="BX152:BX156"/>
    <mergeCell ref="BZ152:BZ156"/>
    <mergeCell ref="CA152:CA156"/>
    <mergeCell ref="CB152:CB156"/>
    <mergeCell ref="CC152:CC156"/>
    <mergeCell ref="BP152:BP156"/>
    <mergeCell ref="BQ152:BQ156"/>
    <mergeCell ref="BR152:BR156"/>
    <mergeCell ref="BS152:BS156"/>
    <mergeCell ref="BT152:BT156"/>
    <mergeCell ref="BV152:BV156"/>
    <mergeCell ref="BA152:BA156"/>
    <mergeCell ref="BB152:BB156"/>
    <mergeCell ref="BC152:BC156"/>
    <mergeCell ref="BD152:BD156"/>
    <mergeCell ref="BE152:BE156"/>
    <mergeCell ref="BO152:BO156"/>
    <mergeCell ref="DB152:DC156"/>
    <mergeCell ref="DD152:DD156"/>
    <mergeCell ref="CP152:CP156"/>
    <mergeCell ref="CQ152:CQ156"/>
    <mergeCell ref="CR152:CR156"/>
    <mergeCell ref="CS152:CS156"/>
    <mergeCell ref="CT152:CT156"/>
    <mergeCell ref="CV152:CV156"/>
    <mergeCell ref="CJ152:CJ156"/>
    <mergeCell ref="CK152:CK156"/>
    <mergeCell ref="CL152:CL156"/>
    <mergeCell ref="CM152:CM156"/>
    <mergeCell ref="CN152:CN156"/>
    <mergeCell ref="CO152:CO156"/>
    <mergeCell ref="CD152:CD156"/>
    <mergeCell ref="CE152:CE156"/>
    <mergeCell ref="CF152:CF156"/>
    <mergeCell ref="CG152:CG156"/>
    <mergeCell ref="CH152:CH156"/>
    <mergeCell ref="CI152:CI156"/>
    <mergeCell ref="DX152:DX156"/>
    <mergeCell ref="DY152:DY156"/>
    <mergeCell ref="AA153:AB153"/>
    <mergeCell ref="AC153:AD153"/>
    <mergeCell ref="AE153:AF153"/>
    <mergeCell ref="AG153:AH153"/>
    <mergeCell ref="AI153:AJ153"/>
    <mergeCell ref="AN153:AO153"/>
    <mergeCell ref="AP153:AQ153"/>
    <mergeCell ref="AR153:AS153"/>
    <mergeCell ref="DQ152:DQ156"/>
    <mergeCell ref="DR152:DR156"/>
    <mergeCell ref="DS152:DS156"/>
    <mergeCell ref="DT152:DT156"/>
    <mergeCell ref="DV152:DV156"/>
    <mergeCell ref="DW152:DW156"/>
    <mergeCell ref="DK152:DK156"/>
    <mergeCell ref="DL152:DL156"/>
    <mergeCell ref="DM152:DM156"/>
    <mergeCell ref="DN152:DN156"/>
    <mergeCell ref="DO152:DO156"/>
    <mergeCell ref="DP152:DP156"/>
    <mergeCell ref="DE152:DE156"/>
    <mergeCell ref="DF152:DF156"/>
    <mergeCell ref="DG152:DG156"/>
    <mergeCell ref="DH152:DH156"/>
    <mergeCell ref="DI152:DI156"/>
    <mergeCell ref="DJ152:DJ156"/>
    <mergeCell ref="CW152:CW156"/>
    <mergeCell ref="CX152:CX156"/>
    <mergeCell ref="CY152:CY156"/>
    <mergeCell ref="CZ152:DA156"/>
    <mergeCell ref="H158:H162"/>
    <mergeCell ref="M158:M162"/>
    <mergeCell ref="N158:N162"/>
    <mergeCell ref="O158:O162"/>
    <mergeCell ref="Q158:Q162"/>
    <mergeCell ref="R158:R162"/>
    <mergeCell ref="B158:B162"/>
    <mergeCell ref="C158:C162"/>
    <mergeCell ref="D158:D162"/>
    <mergeCell ref="E158:E162"/>
    <mergeCell ref="F158:F162"/>
    <mergeCell ref="G158:G162"/>
    <mergeCell ref="AP155:AQ155"/>
    <mergeCell ref="AR155:AS155"/>
    <mergeCell ref="AA156:AB156"/>
    <mergeCell ref="AC156:AD156"/>
    <mergeCell ref="AE156:AF156"/>
    <mergeCell ref="AG156:AH156"/>
    <mergeCell ref="AI156:AJ156"/>
    <mergeCell ref="AN156:AO156"/>
    <mergeCell ref="AP156:AQ156"/>
    <mergeCell ref="AR156:AS156"/>
    <mergeCell ref="AA155:AB155"/>
    <mergeCell ref="AC155:AD155"/>
    <mergeCell ref="AE155:AF155"/>
    <mergeCell ref="AG155:AH155"/>
    <mergeCell ref="AI155:AJ155"/>
    <mergeCell ref="AN155:AO155"/>
    <mergeCell ref="O152:O156"/>
    <mergeCell ref="Q152:Q156"/>
    <mergeCell ref="R152:R156"/>
    <mergeCell ref="S152:S156"/>
    <mergeCell ref="AC158:AD158"/>
    <mergeCell ref="AE158:AF158"/>
    <mergeCell ref="AG158:AH158"/>
    <mergeCell ref="AI158:AJ158"/>
    <mergeCell ref="AM158:AM162"/>
    <mergeCell ref="AN158:AO158"/>
    <mergeCell ref="AN159:AO159"/>
    <mergeCell ref="AC160:AD160"/>
    <mergeCell ref="AE160:AF160"/>
    <mergeCell ref="AG160:AH160"/>
    <mergeCell ref="S158:S162"/>
    <mergeCell ref="T158:T162"/>
    <mergeCell ref="U158:U162"/>
    <mergeCell ref="V158:V162"/>
    <mergeCell ref="Z158:Z162"/>
    <mergeCell ref="AA158:AB158"/>
    <mergeCell ref="AA160:AB160"/>
    <mergeCell ref="AA162:AB162"/>
    <mergeCell ref="AC162:AD162"/>
    <mergeCell ref="AE162:AF162"/>
    <mergeCell ref="AG162:AH162"/>
    <mergeCell ref="AI162:AJ162"/>
    <mergeCell ref="AN162:AO162"/>
    <mergeCell ref="AI160:AJ160"/>
    <mergeCell ref="AN160:AO160"/>
    <mergeCell ref="AA161:AB161"/>
    <mergeCell ref="AC161:AD161"/>
    <mergeCell ref="AE161:AF161"/>
    <mergeCell ref="AG161:AH161"/>
    <mergeCell ref="AI161:AJ161"/>
    <mergeCell ref="AN161:AO161"/>
    <mergeCell ref="BS158:BS162"/>
    <mergeCell ref="BT158:BT162"/>
    <mergeCell ref="BV158:BV162"/>
    <mergeCell ref="BW158:BW162"/>
    <mergeCell ref="BX158:BX162"/>
    <mergeCell ref="BZ158:BZ162"/>
    <mergeCell ref="BD158:BD162"/>
    <mergeCell ref="BE158:BE162"/>
    <mergeCell ref="BO158:BO162"/>
    <mergeCell ref="BP158:BP162"/>
    <mergeCell ref="BQ158:BQ162"/>
    <mergeCell ref="BR158:BR162"/>
    <mergeCell ref="AP158:AQ158"/>
    <mergeCell ref="AR158:AS158"/>
    <mergeCell ref="AZ158:AZ162"/>
    <mergeCell ref="BA158:BA162"/>
    <mergeCell ref="BB158:BB162"/>
    <mergeCell ref="BC158:BC162"/>
    <mergeCell ref="AP159:AQ159"/>
    <mergeCell ref="AR159:AS159"/>
    <mergeCell ref="AP161:AQ161"/>
    <mergeCell ref="AR161:AS161"/>
    <mergeCell ref="AR162:AS162"/>
    <mergeCell ref="AP162:AQ162"/>
    <mergeCell ref="AP160:AQ160"/>
    <mergeCell ref="AR160:AS160"/>
    <mergeCell ref="CX158:CX162"/>
    <mergeCell ref="CY158:CY162"/>
    <mergeCell ref="CM158:CM162"/>
    <mergeCell ref="CN158:CN162"/>
    <mergeCell ref="CO158:CO162"/>
    <mergeCell ref="CP158:CP162"/>
    <mergeCell ref="CQ158:CQ162"/>
    <mergeCell ref="CR158:CR162"/>
    <mergeCell ref="CG158:CG162"/>
    <mergeCell ref="CH158:CH162"/>
    <mergeCell ref="CI158:CI162"/>
    <mergeCell ref="CJ158:CJ162"/>
    <mergeCell ref="CK158:CK162"/>
    <mergeCell ref="CL158:CL162"/>
    <mergeCell ref="CA158:CA162"/>
    <mergeCell ref="CB158:CB162"/>
    <mergeCell ref="CC158:CC162"/>
    <mergeCell ref="CD158:CD162"/>
    <mergeCell ref="CE158:CE162"/>
    <mergeCell ref="CF158:CF162"/>
    <mergeCell ref="DT158:DT162"/>
    <mergeCell ref="DV158:DV162"/>
    <mergeCell ref="DW158:DW162"/>
    <mergeCell ref="DX158:DX162"/>
    <mergeCell ref="DY158:DY162"/>
    <mergeCell ref="AA159:AB159"/>
    <mergeCell ref="AC159:AD159"/>
    <mergeCell ref="AE159:AF159"/>
    <mergeCell ref="AG159:AH159"/>
    <mergeCell ref="AI159:AJ159"/>
    <mergeCell ref="DN158:DN162"/>
    <mergeCell ref="DO158:DO162"/>
    <mergeCell ref="DP158:DP162"/>
    <mergeCell ref="DQ158:DQ162"/>
    <mergeCell ref="DR158:DR162"/>
    <mergeCell ref="DS158:DS162"/>
    <mergeCell ref="DH158:DH162"/>
    <mergeCell ref="DI158:DI162"/>
    <mergeCell ref="DJ158:DJ162"/>
    <mergeCell ref="DK158:DK162"/>
    <mergeCell ref="DL158:DL162"/>
    <mergeCell ref="DM158:DM162"/>
    <mergeCell ref="CZ158:DA162"/>
    <mergeCell ref="DB158:DC162"/>
    <mergeCell ref="DD158:DD162"/>
    <mergeCell ref="DE158:DE162"/>
    <mergeCell ref="DF158:DF162"/>
    <mergeCell ref="DG158:DG162"/>
    <mergeCell ref="CS158:CS162"/>
    <mergeCell ref="CT158:CT162"/>
    <mergeCell ref="CV158:CV162"/>
    <mergeCell ref="CW158:CW162"/>
  </mergeCells>
  <conditionalFormatting sqref="Y20:Y24">
    <cfRule type="cellIs" dxfId="3296" priority="3321" operator="equal">
      <formula>"X"</formula>
    </cfRule>
  </conditionalFormatting>
  <conditionalFormatting sqref="AN20:AO24">
    <cfRule type="cellIs" dxfId="3295" priority="3319" operator="equal">
      <formula>"NO"</formula>
    </cfRule>
    <cfRule type="cellIs" dxfId="3294" priority="3320" operator="equal">
      <formula>"SI"</formula>
    </cfRule>
  </conditionalFormatting>
  <conditionalFormatting sqref="AP20:AQ24">
    <cfRule type="cellIs" dxfId="3293" priority="3317" operator="equal">
      <formula>"ALE"</formula>
    </cfRule>
    <cfRule type="cellIs" dxfId="3292" priority="3318" operator="equal">
      <formula>"CON"</formula>
    </cfRule>
  </conditionalFormatting>
  <conditionalFormatting sqref="AG20:AH24">
    <cfRule type="cellIs" dxfId="3291" priority="3316" operator="equal">
      <formula>25</formula>
    </cfRule>
  </conditionalFormatting>
  <conditionalFormatting sqref="AI20:AJ24">
    <cfRule type="cellIs" dxfId="3290" priority="3315" operator="equal">
      <formula>15</formula>
    </cfRule>
  </conditionalFormatting>
  <conditionalFormatting sqref="CD20:CS24">
    <cfRule type="cellIs" dxfId="3289" priority="3313" operator="equal">
      <formula>"NO"</formula>
    </cfRule>
    <cfRule type="cellIs" dxfId="3288" priority="3314" operator="equal">
      <formula>"SI"</formula>
    </cfRule>
  </conditionalFormatting>
  <conditionalFormatting sqref="DD20:DS24">
    <cfRule type="cellIs" dxfId="3287" priority="3311" operator="equal">
      <formula>"NO"</formula>
    </cfRule>
    <cfRule type="cellIs" dxfId="3286" priority="3312" operator="equal">
      <formula>"SI"</formula>
    </cfRule>
  </conditionalFormatting>
  <conditionalFormatting sqref="Y20:Y24">
    <cfRule type="cellIs" dxfId="3285" priority="3262" operator="equal">
      <formula>"Y"</formula>
    </cfRule>
  </conditionalFormatting>
  <conditionalFormatting sqref="AL20:AL24">
    <cfRule type="cellIs" dxfId="3284" priority="3307" operator="equal">
      <formula>0</formula>
    </cfRule>
    <cfRule type="cellIs" dxfId="3283" priority="3308" operator="between">
      <formula>"0.1"</formula>
      <formula>100</formula>
    </cfRule>
    <cfRule type="cellIs" dxfId="3282" priority="3309" operator="between">
      <formula>0</formula>
      <formula>100</formula>
    </cfRule>
    <cfRule type="cellIs" dxfId="3281" priority="3310" operator="between">
      <formula>0</formula>
      <formula>100</formula>
    </cfRule>
  </conditionalFormatting>
  <conditionalFormatting sqref="BE20">
    <cfRule type="cellIs" dxfId="3280" priority="3306" stopIfTrue="1" operator="equal">
      <formula>"SI"</formula>
    </cfRule>
  </conditionalFormatting>
  <conditionalFormatting sqref="AL20:AL24">
    <cfRule type="cellIs" dxfId="3279" priority="3305" operator="equal">
      <formula>0.58</formula>
    </cfRule>
  </conditionalFormatting>
  <conditionalFormatting sqref="BB20:BB24">
    <cfRule type="expression" dxfId="3278" priority="3279">
      <formula>"&lt;,2"</formula>
    </cfRule>
  </conditionalFormatting>
  <conditionalFormatting sqref="AZ20:AZ24">
    <cfRule type="expression" dxfId="3277" priority="3278">
      <formula>"&lt;,2"</formula>
    </cfRule>
  </conditionalFormatting>
  <conditionalFormatting sqref="BD20">
    <cfRule type="expression" dxfId="3276" priority="3280">
      <formula>$BG20=25</formula>
    </cfRule>
    <cfRule type="expression" dxfId="3275" priority="3281">
      <formula>$BG20=24</formula>
    </cfRule>
    <cfRule type="expression" dxfId="3274" priority="3282">
      <formula>$BG20=23</formula>
    </cfRule>
    <cfRule type="expression" dxfId="3273" priority="3283">
      <formula>$BG20=22</formula>
    </cfRule>
    <cfRule type="expression" dxfId="3272" priority="3284">
      <formula>$BG20=21</formula>
    </cfRule>
    <cfRule type="expression" dxfId="3271" priority="3285">
      <formula>$BG20=20</formula>
    </cfRule>
    <cfRule type="expression" dxfId="3270" priority="3286">
      <formula>$BG20=19</formula>
    </cfRule>
    <cfRule type="expression" dxfId="3269" priority="3287">
      <formula>$BG20=18</formula>
    </cfRule>
    <cfRule type="expression" dxfId="3268" priority="3288">
      <formula>$BG20=17</formula>
    </cfRule>
    <cfRule type="expression" dxfId="3267" priority="3289">
      <formula>$BG20=16</formula>
    </cfRule>
    <cfRule type="expression" dxfId="3266" priority="3290">
      <formula>$BG20=15</formula>
    </cfRule>
    <cfRule type="expression" dxfId="3265" priority="3291">
      <formula>$BG20=14</formula>
    </cfRule>
    <cfRule type="expression" dxfId="3264" priority="3292">
      <formula>$BG20=13</formula>
    </cfRule>
    <cfRule type="expression" dxfId="3263" priority="3293">
      <formula>$BG20=12</formula>
    </cfRule>
    <cfRule type="expression" dxfId="3262" priority="3294">
      <formula>$BG20=11</formula>
    </cfRule>
    <cfRule type="expression" dxfId="3261" priority="3295">
      <formula>$BG20=10</formula>
    </cfRule>
    <cfRule type="expression" dxfId="3260" priority="3296">
      <formula>$BG20=9</formula>
    </cfRule>
    <cfRule type="expression" dxfId="3259" priority="3297">
      <formula>$BG20=8</formula>
    </cfRule>
    <cfRule type="expression" dxfId="3258" priority="3298">
      <formula>$BG20=7</formula>
    </cfRule>
    <cfRule type="expression" dxfId="3257" priority="3299">
      <formula>$BG20=6</formula>
    </cfRule>
    <cfRule type="expression" dxfId="3256" priority="3300">
      <formula>$BG20=5</formula>
    </cfRule>
    <cfRule type="expression" dxfId="3255" priority="3301">
      <formula>$BG20=4</formula>
    </cfRule>
    <cfRule type="expression" dxfId="3254" priority="3302">
      <formula>$BG20=3</formula>
    </cfRule>
    <cfRule type="expression" dxfId="3253" priority="3303">
      <formula>$BG20=2</formula>
    </cfRule>
    <cfRule type="expression" dxfId="3252" priority="3304">
      <formula>$BG20=1</formula>
    </cfRule>
  </conditionalFormatting>
  <conditionalFormatting sqref="BA20:BA24">
    <cfRule type="beginsWith" dxfId="3251" priority="3273" operator="beginsWith" text="MUY ALTA">
      <formula>LEFT(BA20,LEN("MUY ALTA"))="MUY ALTA"</formula>
    </cfRule>
    <cfRule type="beginsWith" dxfId="3250" priority="3274" operator="beginsWith" text="ALTA">
      <formula>LEFT(BA20,LEN("ALTA"))="ALTA"</formula>
    </cfRule>
    <cfRule type="beginsWith" dxfId="3249" priority="3275" operator="beginsWith" text="MEDIA">
      <formula>LEFT(BA20,LEN("MEDIA"))="MEDIA"</formula>
    </cfRule>
    <cfRule type="beginsWith" dxfId="3248" priority="3276" operator="beginsWith" text="BAJA">
      <formula>LEFT(BA20,LEN("BAJA"))="BAJA"</formula>
    </cfRule>
    <cfRule type="beginsWith" dxfId="3247" priority="3277" operator="beginsWith" text="MUY BAJA">
      <formula>LEFT(BA20,LEN("MUY BAJA"))="MUY BAJA"</formula>
    </cfRule>
  </conditionalFormatting>
  <conditionalFormatting sqref="BC20:BC24">
    <cfRule type="beginsWith" dxfId="3246" priority="3268" operator="beginsWith" text="MUY ALTA">
      <formula>LEFT(BC20,LEN("MUY ALTA"))="MUY ALTA"</formula>
    </cfRule>
    <cfRule type="beginsWith" dxfId="3245" priority="3269" operator="beginsWith" text="ALTA">
      <formula>LEFT(BC20,LEN("ALTA"))="ALTA"</formula>
    </cfRule>
    <cfRule type="beginsWith" dxfId="3244" priority="3270" operator="beginsWith" text="MEDIA">
      <formula>LEFT(BC20,LEN("MEDIA"))="MEDIA"</formula>
    </cfRule>
    <cfRule type="beginsWith" dxfId="3243" priority="3271" operator="beginsWith" text="BAJA">
      <formula>LEFT(BC20,LEN("BAJA"))="BAJA"</formula>
    </cfRule>
    <cfRule type="beginsWith" dxfId="3242" priority="3272" operator="beginsWith" text="MUY BAJA">
      <formula>LEFT(BC20,LEN("MUY BAJA"))="MUY BAJA"</formula>
    </cfRule>
  </conditionalFormatting>
  <conditionalFormatting sqref="AR20:AS24">
    <cfRule type="cellIs" dxfId="3241" priority="3266" operator="equal">
      <formula>"NO"</formula>
    </cfRule>
  </conditionalFormatting>
  <conditionalFormatting sqref="BE20:BE24">
    <cfRule type="cellIs" dxfId="3240" priority="3263" operator="equal">
      <formula>"Evitar"</formula>
    </cfRule>
    <cfRule type="cellIs" dxfId="3239" priority="3264" operator="equal">
      <formula>"Aceptar"</formula>
    </cfRule>
    <cfRule type="cellIs" dxfId="3238" priority="3265" operator="equal">
      <formula>"Reducir"</formula>
    </cfRule>
  </conditionalFormatting>
  <conditionalFormatting sqref="CZ20:DC24">
    <cfRule type="cellIs" dxfId="3237" priority="3260" operator="equal">
      <formula>"NO"</formula>
    </cfRule>
    <cfRule type="cellIs" dxfId="3236" priority="3261" operator="equal">
      <formula>"SI"</formula>
    </cfRule>
  </conditionalFormatting>
  <conditionalFormatting sqref="AG20:AH24">
    <cfRule type="expression" dxfId="3235" priority="3259">
      <formula>AI20=15</formula>
    </cfRule>
  </conditionalFormatting>
  <conditionalFormatting sqref="AI20:AJ24">
    <cfRule type="expression" dxfId="3234" priority="3258">
      <formula>AG20=25</formula>
    </cfRule>
  </conditionalFormatting>
  <conditionalFormatting sqref="AE20:AF20">
    <cfRule type="expression" dxfId="3233" priority="3245">
      <formula>AE20=10</formula>
    </cfRule>
    <cfRule type="expression" dxfId="3232" priority="3246">
      <formula>AC20=15</formula>
    </cfRule>
    <cfRule type="expression" dxfId="3231" priority="3247">
      <formula>AA20=25</formula>
    </cfRule>
    <cfRule type="cellIs" dxfId="3230" priority="3257" operator="equal">
      <formula>25</formula>
    </cfRule>
  </conditionalFormatting>
  <conditionalFormatting sqref="AE20:AF20">
    <cfRule type="expression" dxfId="3229" priority="3254">
      <formula>AG20=15</formula>
    </cfRule>
    <cfRule type="expression" dxfId="3228" priority="3255">
      <formula>AI20=10</formula>
    </cfRule>
    <cfRule type="expression" dxfId="3227" priority="3256">
      <formula>AG20=15</formula>
    </cfRule>
  </conditionalFormatting>
  <conditionalFormatting sqref="AA20:AB20">
    <cfRule type="expression" dxfId="3226" priority="3251">
      <formula>AE20=10</formula>
    </cfRule>
    <cfRule type="expression" dxfId="3225" priority="3252">
      <formula>AA20=25</formula>
    </cfRule>
    <cfRule type="expression" dxfId="3224" priority="3253">
      <formula>AC20=15</formula>
    </cfRule>
  </conditionalFormatting>
  <conditionalFormatting sqref="AC20:AD20">
    <cfRule type="expression" dxfId="3223" priority="3248">
      <formula>AC20=15</formula>
    </cfRule>
    <cfRule type="expression" dxfId="3222" priority="3249">
      <formula>AE20=10</formula>
    </cfRule>
    <cfRule type="expression" dxfId="3221" priority="3250">
      <formula>AA20=25</formula>
    </cfRule>
  </conditionalFormatting>
  <conditionalFormatting sqref="AE21:AF24">
    <cfRule type="expression" dxfId="3220" priority="3232">
      <formula>AE21=10</formula>
    </cfRule>
    <cfRule type="expression" dxfId="3219" priority="3233">
      <formula>AC21=15</formula>
    </cfRule>
    <cfRule type="expression" dxfId="3218" priority="3234">
      <formula>AA21=25</formula>
    </cfRule>
    <cfRule type="cellIs" dxfId="3217" priority="3244" operator="equal">
      <formula>25</formula>
    </cfRule>
  </conditionalFormatting>
  <conditionalFormatting sqref="AE21:AF24">
    <cfRule type="expression" dxfId="3216" priority="3241">
      <formula>AG21=15</formula>
    </cfRule>
    <cfRule type="expression" dxfId="3215" priority="3242">
      <formula>AI21=10</formula>
    </cfRule>
    <cfRule type="expression" dxfId="3214" priority="3243">
      <formula>AG21=15</formula>
    </cfRule>
  </conditionalFormatting>
  <conditionalFormatting sqref="AA21:AB24">
    <cfRule type="expression" dxfId="3213" priority="3238">
      <formula>AE21=10</formula>
    </cfRule>
    <cfRule type="expression" dxfId="3212" priority="3239">
      <formula>AA21=25</formula>
    </cfRule>
    <cfRule type="expression" dxfId="3211" priority="3240">
      <formula>AC21=15</formula>
    </cfRule>
  </conditionalFormatting>
  <conditionalFormatting sqref="AC21:AD24">
    <cfRule type="expression" dxfId="3210" priority="3235">
      <formula>AC21=15</formula>
    </cfRule>
    <cfRule type="expression" dxfId="3209" priority="3236">
      <formula>AE21=10</formula>
    </cfRule>
    <cfRule type="expression" dxfId="3208" priority="3237">
      <formula>AA21=25</formula>
    </cfRule>
  </conditionalFormatting>
  <conditionalFormatting sqref="Y20:Y24">
    <cfRule type="expression" dxfId="3207" priority="3231">
      <formula>Z20="X"</formula>
    </cfRule>
  </conditionalFormatting>
  <conditionalFormatting sqref="AM20">
    <cfRule type="cellIs" dxfId="3206" priority="3228" operator="equal">
      <formula>0.6</formula>
    </cfRule>
    <cfRule type="cellIs" dxfId="3205" priority="3229" operator="equal">
      <formula>1</formula>
    </cfRule>
    <cfRule type="cellIs" dxfId="3204" priority="3230" operator="equal">
      <formula>0.8</formula>
    </cfRule>
  </conditionalFormatting>
  <conditionalFormatting sqref="BE20:BE24">
    <cfRule type="cellIs" dxfId="3203" priority="3227" operator="equal">
      <formula>"compartir"</formula>
    </cfRule>
  </conditionalFormatting>
  <conditionalFormatting sqref="Z20">
    <cfRule type="cellIs" dxfId="3202" priority="3226" operator="equal">
      <formula>"X"</formula>
    </cfRule>
  </conditionalFormatting>
  <conditionalFormatting sqref="Z20">
    <cfRule type="cellIs" dxfId="3201" priority="3225" operator="equal">
      <formula>"X"</formula>
    </cfRule>
  </conditionalFormatting>
  <conditionalFormatting sqref="Z20">
    <cfRule type="expression" dxfId="3200" priority="3223">
      <formula>Y20=Y</formula>
    </cfRule>
    <cfRule type="expression" dxfId="3199" priority="3224">
      <formula>Y20="y"</formula>
    </cfRule>
  </conditionalFormatting>
  <conditionalFormatting sqref="Y26:Y30">
    <cfRule type="cellIs" dxfId="3198" priority="3222" operator="equal">
      <formula>"X"</formula>
    </cfRule>
  </conditionalFormatting>
  <conditionalFormatting sqref="AN26:AO30">
    <cfRule type="cellIs" dxfId="3197" priority="3220" operator="equal">
      <formula>"NO"</formula>
    </cfRule>
    <cfRule type="cellIs" dxfId="3196" priority="3221" operator="equal">
      <formula>"SI"</formula>
    </cfRule>
  </conditionalFormatting>
  <conditionalFormatting sqref="AP26:AQ30">
    <cfRule type="cellIs" dxfId="3195" priority="3218" operator="equal">
      <formula>"ALE"</formula>
    </cfRule>
    <cfRule type="cellIs" dxfId="3194" priority="3219" operator="equal">
      <formula>"CON"</formula>
    </cfRule>
  </conditionalFormatting>
  <conditionalFormatting sqref="AG26:AH30">
    <cfRule type="cellIs" dxfId="3193" priority="3217" operator="equal">
      <formula>25</formula>
    </cfRule>
  </conditionalFormatting>
  <conditionalFormatting sqref="AI26:AJ30">
    <cfRule type="cellIs" dxfId="3192" priority="3216" operator="equal">
      <formula>15</formula>
    </cfRule>
  </conditionalFormatting>
  <conditionalFormatting sqref="Y26:Y30">
    <cfRule type="cellIs" dxfId="3191" priority="3208" operator="equal">
      <formula>"Y"</formula>
    </cfRule>
  </conditionalFormatting>
  <conditionalFormatting sqref="AL26:AL30">
    <cfRule type="cellIs" dxfId="3190" priority="3212" operator="equal">
      <formula>0</formula>
    </cfRule>
    <cfRule type="cellIs" dxfId="3189" priority="3213" operator="between">
      <formula>"0.1"</formula>
      <formula>100</formula>
    </cfRule>
    <cfRule type="cellIs" dxfId="3188" priority="3214" operator="between">
      <formula>0</formula>
      <formula>100</formula>
    </cfRule>
    <cfRule type="cellIs" dxfId="3187" priority="3215" operator="between">
      <formula>0</formula>
      <formula>100</formula>
    </cfRule>
  </conditionalFormatting>
  <conditionalFormatting sqref="AL26:AL30">
    <cfRule type="cellIs" dxfId="3186" priority="3211" operator="equal">
      <formula>0.58</formula>
    </cfRule>
  </conditionalFormatting>
  <conditionalFormatting sqref="AR26:AS30">
    <cfRule type="cellIs" dxfId="3185" priority="3209" operator="equal">
      <formula>"NO"</formula>
    </cfRule>
  </conditionalFormatting>
  <conditionalFormatting sqref="AG26:AH30">
    <cfRule type="expression" dxfId="3184" priority="3207">
      <formula>AI26=15</formula>
    </cfRule>
  </conditionalFormatting>
  <conditionalFormatting sqref="AI26:AJ30">
    <cfRule type="expression" dxfId="3183" priority="3206">
      <formula>AG26=25</formula>
    </cfRule>
  </conditionalFormatting>
  <conditionalFormatting sqref="AE26:AF26">
    <cfRule type="expression" dxfId="3182" priority="3193">
      <formula>AE26=10</formula>
    </cfRule>
    <cfRule type="expression" dxfId="3181" priority="3194">
      <formula>AC26=15</formula>
    </cfRule>
    <cfRule type="expression" dxfId="3180" priority="3195">
      <formula>AA26=25</formula>
    </cfRule>
    <cfRule type="cellIs" dxfId="3179" priority="3205" operator="equal">
      <formula>25</formula>
    </cfRule>
  </conditionalFormatting>
  <conditionalFormatting sqref="AE26:AF26">
    <cfRule type="expression" dxfId="3178" priority="3202">
      <formula>AG26=15</formula>
    </cfRule>
    <cfRule type="expression" dxfId="3177" priority="3203">
      <formula>AI26=10</formula>
    </cfRule>
    <cfRule type="expression" dxfId="3176" priority="3204">
      <formula>AG26=15</formula>
    </cfRule>
  </conditionalFormatting>
  <conditionalFormatting sqref="AA26:AB26">
    <cfRule type="expression" dxfId="3175" priority="3199">
      <formula>AE26=10</formula>
    </cfRule>
    <cfRule type="expression" dxfId="3174" priority="3200">
      <formula>AA26=25</formula>
    </cfRule>
    <cfRule type="expression" dxfId="3173" priority="3201">
      <formula>AC26=15</formula>
    </cfRule>
  </conditionalFormatting>
  <conditionalFormatting sqref="AC26:AD26">
    <cfRule type="expression" dxfId="3172" priority="3196">
      <formula>AC26=15</formula>
    </cfRule>
    <cfRule type="expression" dxfId="3171" priority="3197">
      <formula>AE26=10</formula>
    </cfRule>
    <cfRule type="expression" dxfId="3170" priority="3198">
      <formula>AA26=25</formula>
    </cfRule>
  </conditionalFormatting>
  <conditionalFormatting sqref="AE27:AF30">
    <cfRule type="expression" dxfId="3169" priority="3180">
      <formula>AE27=10</formula>
    </cfRule>
    <cfRule type="expression" dxfId="3168" priority="3181">
      <formula>AC27=15</formula>
    </cfRule>
    <cfRule type="expression" dxfId="3167" priority="3182">
      <formula>AA27=25</formula>
    </cfRule>
    <cfRule type="cellIs" dxfId="3166" priority="3192" operator="equal">
      <formula>25</formula>
    </cfRule>
  </conditionalFormatting>
  <conditionalFormatting sqref="AE27:AF30">
    <cfRule type="expression" dxfId="3165" priority="3189">
      <formula>AG27=15</formula>
    </cfRule>
    <cfRule type="expression" dxfId="3164" priority="3190">
      <formula>AI27=10</formula>
    </cfRule>
    <cfRule type="expression" dxfId="3163" priority="3191">
      <formula>AG27=15</formula>
    </cfRule>
  </conditionalFormatting>
  <conditionalFormatting sqref="AA27:AB30">
    <cfRule type="expression" dxfId="3162" priority="3186">
      <formula>AE27=10</formula>
    </cfRule>
    <cfRule type="expression" dxfId="3161" priority="3187">
      <formula>AA27=25</formula>
    </cfRule>
    <cfRule type="expression" dxfId="3160" priority="3188">
      <formula>AC27=15</formula>
    </cfRule>
  </conditionalFormatting>
  <conditionalFormatting sqref="AC27:AD30">
    <cfRule type="expression" dxfId="3159" priority="3183">
      <formula>AC27=15</formula>
    </cfRule>
    <cfRule type="expression" dxfId="3158" priority="3184">
      <formula>AE27=10</formula>
    </cfRule>
    <cfRule type="expression" dxfId="3157" priority="3185">
      <formula>AA27=25</formula>
    </cfRule>
  </conditionalFormatting>
  <conditionalFormatting sqref="Y26:Y30">
    <cfRule type="expression" dxfId="3156" priority="3179">
      <formula>Z26="X"</formula>
    </cfRule>
  </conditionalFormatting>
  <conditionalFormatting sqref="AM26">
    <cfRule type="cellIs" dxfId="3155" priority="3176" operator="equal">
      <formula>0.6</formula>
    </cfRule>
    <cfRule type="cellIs" dxfId="3154" priority="3177" operator="equal">
      <formula>1</formula>
    </cfRule>
    <cfRule type="cellIs" dxfId="3153" priority="3178" operator="equal">
      <formula>0.8</formula>
    </cfRule>
  </conditionalFormatting>
  <conditionalFormatting sqref="Z26">
    <cfRule type="cellIs" dxfId="3152" priority="3175" operator="equal">
      <formula>"X"</formula>
    </cfRule>
  </conditionalFormatting>
  <conditionalFormatting sqref="Z26">
    <cfRule type="cellIs" dxfId="3151" priority="3174" operator="equal">
      <formula>"X"</formula>
    </cfRule>
  </conditionalFormatting>
  <conditionalFormatting sqref="Z26">
    <cfRule type="expression" dxfId="3150" priority="3172">
      <formula>Y26=Y</formula>
    </cfRule>
    <cfRule type="expression" dxfId="3149" priority="3173">
      <formula>Y26="y"</formula>
    </cfRule>
  </conditionalFormatting>
  <conditionalFormatting sqref="Y32:Y36">
    <cfRule type="cellIs" dxfId="3148" priority="3171" operator="equal">
      <formula>"X"</formula>
    </cfRule>
  </conditionalFormatting>
  <conditionalFormatting sqref="AN32:AO36">
    <cfRule type="cellIs" dxfId="3147" priority="3169" operator="equal">
      <formula>"NO"</formula>
    </cfRule>
    <cfRule type="cellIs" dxfId="3146" priority="3170" operator="equal">
      <formula>"SI"</formula>
    </cfRule>
  </conditionalFormatting>
  <conditionalFormatting sqref="AP32:AQ36">
    <cfRule type="cellIs" dxfId="3145" priority="3167" operator="equal">
      <formula>"ALE"</formula>
    </cfRule>
    <cfRule type="cellIs" dxfId="3144" priority="3168" operator="equal">
      <formula>"CON"</formula>
    </cfRule>
  </conditionalFormatting>
  <conditionalFormatting sqref="AG32:AH36">
    <cfRule type="cellIs" dxfId="3143" priority="3166" operator="equal">
      <formula>25</formula>
    </cfRule>
  </conditionalFormatting>
  <conditionalFormatting sqref="AI32:AJ36">
    <cfRule type="cellIs" dxfId="3142" priority="3165" operator="equal">
      <formula>15</formula>
    </cfRule>
  </conditionalFormatting>
  <conditionalFormatting sqref="Y32:Y36">
    <cfRule type="cellIs" dxfId="3141" priority="3157" operator="equal">
      <formula>"Y"</formula>
    </cfRule>
  </conditionalFormatting>
  <conditionalFormatting sqref="AL32:AL36">
    <cfRule type="cellIs" dxfId="3140" priority="3161" operator="equal">
      <formula>0</formula>
    </cfRule>
    <cfRule type="cellIs" dxfId="3139" priority="3162" operator="between">
      <formula>"0.1"</formula>
      <formula>100</formula>
    </cfRule>
    <cfRule type="cellIs" dxfId="3138" priority="3163" operator="between">
      <formula>0</formula>
      <formula>100</formula>
    </cfRule>
    <cfRule type="cellIs" dxfId="3137" priority="3164" operator="between">
      <formula>0</formula>
      <formula>100</formula>
    </cfRule>
  </conditionalFormatting>
  <conditionalFormatting sqref="AL32:AL36">
    <cfRule type="cellIs" dxfId="3136" priority="3160" operator="equal">
      <formula>0.58</formula>
    </cfRule>
  </conditionalFormatting>
  <conditionalFormatting sqref="AR32:AS36">
    <cfRule type="cellIs" dxfId="3135" priority="3158" operator="equal">
      <formula>"NO"</formula>
    </cfRule>
  </conditionalFormatting>
  <conditionalFormatting sqref="AG32:AH36">
    <cfRule type="expression" dxfId="3134" priority="3156">
      <formula>AI32=15</formula>
    </cfRule>
  </conditionalFormatting>
  <conditionalFormatting sqref="AI32:AJ36">
    <cfRule type="expression" dxfId="3133" priority="3155">
      <formula>AG32=25</formula>
    </cfRule>
  </conditionalFormatting>
  <conditionalFormatting sqref="AE32:AF32">
    <cfRule type="expression" dxfId="3132" priority="3142">
      <formula>AE32=10</formula>
    </cfRule>
    <cfRule type="expression" dxfId="3131" priority="3143">
      <formula>AC32=15</formula>
    </cfRule>
    <cfRule type="expression" dxfId="3130" priority="3144">
      <formula>AA32=25</formula>
    </cfRule>
    <cfRule type="cellIs" dxfId="3129" priority="3154" operator="equal">
      <formula>25</formula>
    </cfRule>
  </conditionalFormatting>
  <conditionalFormatting sqref="AE32:AF32">
    <cfRule type="expression" dxfId="3128" priority="3151">
      <formula>AG32=15</formula>
    </cfRule>
    <cfRule type="expression" dxfId="3127" priority="3152">
      <formula>AI32=10</formula>
    </cfRule>
    <cfRule type="expression" dxfId="3126" priority="3153">
      <formula>AG32=15</formula>
    </cfRule>
  </conditionalFormatting>
  <conditionalFormatting sqref="AA32:AB32">
    <cfRule type="expression" dxfId="3125" priority="3148">
      <formula>AE32=10</formula>
    </cfRule>
    <cfRule type="expression" dxfId="3124" priority="3149">
      <formula>AA32=25</formula>
    </cfRule>
    <cfRule type="expression" dxfId="3123" priority="3150">
      <formula>AC32=15</formula>
    </cfRule>
  </conditionalFormatting>
  <conditionalFormatting sqref="AC32:AD32">
    <cfRule type="expression" dxfId="3122" priority="3145">
      <formula>AC32=15</formula>
    </cfRule>
    <cfRule type="expression" dxfId="3121" priority="3146">
      <formula>AE32=10</formula>
    </cfRule>
    <cfRule type="expression" dxfId="3120" priority="3147">
      <formula>AA32=25</formula>
    </cfRule>
  </conditionalFormatting>
  <conditionalFormatting sqref="AE33:AF36">
    <cfRule type="expression" dxfId="3119" priority="3129">
      <formula>AE33=10</formula>
    </cfRule>
    <cfRule type="expression" dxfId="3118" priority="3130">
      <formula>AC33=15</formula>
    </cfRule>
    <cfRule type="expression" dxfId="3117" priority="3131">
      <formula>AA33=25</formula>
    </cfRule>
    <cfRule type="cellIs" dxfId="3116" priority="3141" operator="equal">
      <formula>25</formula>
    </cfRule>
  </conditionalFormatting>
  <conditionalFormatting sqref="AE33:AF36">
    <cfRule type="expression" dxfId="3115" priority="3138">
      <formula>AG33=15</formula>
    </cfRule>
    <cfRule type="expression" dxfId="3114" priority="3139">
      <formula>AI33=10</formula>
    </cfRule>
    <cfRule type="expression" dxfId="3113" priority="3140">
      <formula>AG33=15</formula>
    </cfRule>
  </conditionalFormatting>
  <conditionalFormatting sqref="AA33:AB36">
    <cfRule type="expression" dxfId="3112" priority="3135">
      <formula>AE33=10</formula>
    </cfRule>
    <cfRule type="expression" dxfId="3111" priority="3136">
      <formula>AA33=25</formula>
    </cfRule>
    <cfRule type="expression" dxfId="3110" priority="3137">
      <formula>AC33=15</formula>
    </cfRule>
  </conditionalFormatting>
  <conditionalFormatting sqref="AC33:AD36">
    <cfRule type="expression" dxfId="3109" priority="3132">
      <formula>AC33=15</formula>
    </cfRule>
    <cfRule type="expression" dxfId="3108" priority="3133">
      <formula>AE33=10</formula>
    </cfRule>
    <cfRule type="expression" dxfId="3107" priority="3134">
      <formula>AA33=25</formula>
    </cfRule>
  </conditionalFormatting>
  <conditionalFormatting sqref="Y32:Y36">
    <cfRule type="expression" dxfId="3106" priority="3128">
      <formula>Z32="X"</formula>
    </cfRule>
  </conditionalFormatting>
  <conditionalFormatting sqref="AM32">
    <cfRule type="cellIs" dxfId="3105" priority="3125" operator="equal">
      <formula>0.6</formula>
    </cfRule>
    <cfRule type="cellIs" dxfId="3104" priority="3126" operator="equal">
      <formula>1</formula>
    </cfRule>
    <cfRule type="cellIs" dxfId="3103" priority="3127" operator="equal">
      <formula>0.8</formula>
    </cfRule>
  </conditionalFormatting>
  <conditionalFormatting sqref="Z32">
    <cfRule type="cellIs" dxfId="3102" priority="3124" operator="equal">
      <formula>"X"</formula>
    </cfRule>
  </conditionalFormatting>
  <conditionalFormatting sqref="Z32">
    <cfRule type="cellIs" dxfId="3101" priority="3123" operator="equal">
      <formula>"X"</formula>
    </cfRule>
  </conditionalFormatting>
  <conditionalFormatting sqref="Z32">
    <cfRule type="expression" dxfId="3100" priority="3121">
      <formula>Y32=Y</formula>
    </cfRule>
    <cfRule type="expression" dxfId="3099" priority="3122">
      <formula>Y32="y"</formula>
    </cfRule>
  </conditionalFormatting>
  <conditionalFormatting sqref="Y44:Y48">
    <cfRule type="cellIs" dxfId="3098" priority="3120" operator="equal">
      <formula>"X"</formula>
    </cfRule>
  </conditionalFormatting>
  <conditionalFormatting sqref="AN44:AO48">
    <cfRule type="cellIs" dxfId="3097" priority="3118" operator="equal">
      <formula>"NO"</formula>
    </cfRule>
    <cfRule type="cellIs" dxfId="3096" priority="3119" operator="equal">
      <formula>"SI"</formula>
    </cfRule>
  </conditionalFormatting>
  <conditionalFormatting sqref="AP44:AQ48">
    <cfRule type="cellIs" dxfId="3095" priority="3116" operator="equal">
      <formula>"ALE"</formula>
    </cfRule>
    <cfRule type="cellIs" dxfId="3094" priority="3117" operator="equal">
      <formula>"CON"</formula>
    </cfRule>
  </conditionalFormatting>
  <conditionalFormatting sqref="AG44:AH48">
    <cfRule type="cellIs" dxfId="3093" priority="3115" operator="equal">
      <formula>25</formula>
    </cfRule>
  </conditionalFormatting>
  <conditionalFormatting sqref="AI44:AJ48">
    <cfRule type="cellIs" dxfId="3092" priority="3114" operator="equal">
      <formula>15</formula>
    </cfRule>
  </conditionalFormatting>
  <conditionalFormatting sqref="Y44:Y48">
    <cfRule type="cellIs" dxfId="3091" priority="3065" operator="equal">
      <formula>"Y"</formula>
    </cfRule>
  </conditionalFormatting>
  <conditionalFormatting sqref="AL45:AL48">
    <cfRule type="cellIs" dxfId="3090" priority="3110" operator="equal">
      <formula>0</formula>
    </cfRule>
    <cfRule type="cellIs" dxfId="3089" priority="3111" operator="between">
      <formula>"0.1"</formula>
      <formula>100</formula>
    </cfRule>
    <cfRule type="cellIs" dxfId="3088" priority="3112" operator="between">
      <formula>0</formula>
      <formula>100</formula>
    </cfRule>
    <cfRule type="cellIs" dxfId="3087" priority="3113" operator="between">
      <formula>0</formula>
      <formula>100</formula>
    </cfRule>
  </conditionalFormatting>
  <conditionalFormatting sqref="BE44">
    <cfRule type="cellIs" dxfId="3086" priority="3109" stopIfTrue="1" operator="equal">
      <formula>"SI"</formula>
    </cfRule>
  </conditionalFormatting>
  <conditionalFormatting sqref="AL45:AL48">
    <cfRule type="cellIs" dxfId="3085" priority="3108" operator="equal">
      <formula>0.58</formula>
    </cfRule>
  </conditionalFormatting>
  <conditionalFormatting sqref="BB44:BB48">
    <cfRule type="expression" dxfId="3084" priority="3082">
      <formula>"&lt;,2"</formula>
    </cfRule>
  </conditionalFormatting>
  <conditionalFormatting sqref="AZ44:AZ48">
    <cfRule type="expression" dxfId="3083" priority="3081">
      <formula>"&lt;,2"</formula>
    </cfRule>
  </conditionalFormatting>
  <conditionalFormatting sqref="BD44">
    <cfRule type="expression" dxfId="3082" priority="3083">
      <formula>$BG44=25</formula>
    </cfRule>
    <cfRule type="expression" dxfId="3081" priority="3084">
      <formula>$BG44=24</formula>
    </cfRule>
    <cfRule type="expression" dxfId="3080" priority="3085">
      <formula>$BG44=23</formula>
    </cfRule>
    <cfRule type="expression" dxfId="3079" priority="3086">
      <formula>$BG44=22</formula>
    </cfRule>
    <cfRule type="expression" dxfId="3078" priority="3087">
      <formula>$BG44=21</formula>
    </cfRule>
    <cfRule type="expression" dxfId="3077" priority="3088">
      <formula>$BG44=20</formula>
    </cfRule>
    <cfRule type="expression" dxfId="3076" priority="3089">
      <formula>$BG44=19</formula>
    </cfRule>
    <cfRule type="expression" dxfId="3075" priority="3090">
      <formula>$BG44=18</formula>
    </cfRule>
    <cfRule type="expression" dxfId="3074" priority="3091">
      <formula>$BG44=17</formula>
    </cfRule>
    <cfRule type="expression" dxfId="3073" priority="3092">
      <formula>$BG44=16</formula>
    </cfRule>
    <cfRule type="expression" dxfId="3072" priority="3093">
      <formula>$BG44=15</formula>
    </cfRule>
    <cfRule type="expression" dxfId="3071" priority="3094">
      <formula>$BG44=14</formula>
    </cfRule>
    <cfRule type="expression" dxfId="3070" priority="3095">
      <formula>$BG44=13</formula>
    </cfRule>
    <cfRule type="expression" dxfId="3069" priority="3096">
      <formula>$BG44=12</formula>
    </cfRule>
    <cfRule type="expression" dxfId="3068" priority="3097">
      <formula>$BG44=11</formula>
    </cfRule>
    <cfRule type="expression" dxfId="3067" priority="3098">
      <formula>$BG44=10</formula>
    </cfRule>
    <cfRule type="expression" dxfId="3066" priority="3099">
      <formula>$BG44=9</formula>
    </cfRule>
    <cfRule type="expression" dxfId="3065" priority="3100">
      <formula>$BG44=8</formula>
    </cfRule>
    <cfRule type="expression" dxfId="3064" priority="3101">
      <formula>$BG44=7</formula>
    </cfRule>
    <cfRule type="expression" dxfId="3063" priority="3102">
      <formula>$BG44=6</formula>
    </cfRule>
    <cfRule type="expression" dxfId="3062" priority="3103">
      <formula>$BG44=5</formula>
    </cfRule>
    <cfRule type="expression" dxfId="3061" priority="3104">
      <formula>$BG44=4</formula>
    </cfRule>
    <cfRule type="expression" dxfId="3060" priority="3105">
      <formula>$BG44=3</formula>
    </cfRule>
    <cfRule type="expression" dxfId="3059" priority="3106">
      <formula>$BG44=2</formula>
    </cfRule>
    <cfRule type="expression" dxfId="3058" priority="3107">
      <formula>$BG44=1</formula>
    </cfRule>
  </conditionalFormatting>
  <conditionalFormatting sqref="BA44:BA48">
    <cfRule type="beginsWith" dxfId="3057" priority="3076" operator="beginsWith" text="MUY ALTA">
      <formula>LEFT(BA44,LEN("MUY ALTA"))="MUY ALTA"</formula>
    </cfRule>
    <cfRule type="beginsWith" dxfId="3056" priority="3077" operator="beginsWith" text="ALTA">
      <formula>LEFT(BA44,LEN("ALTA"))="ALTA"</formula>
    </cfRule>
    <cfRule type="beginsWith" dxfId="3055" priority="3078" operator="beginsWith" text="MEDIA">
      <formula>LEFT(BA44,LEN("MEDIA"))="MEDIA"</formula>
    </cfRule>
    <cfRule type="beginsWith" dxfId="3054" priority="3079" operator="beginsWith" text="BAJA">
      <formula>LEFT(BA44,LEN("BAJA"))="BAJA"</formula>
    </cfRule>
    <cfRule type="beginsWith" dxfId="3053" priority="3080" operator="beginsWith" text="MUY BAJA">
      <formula>LEFT(BA44,LEN("MUY BAJA"))="MUY BAJA"</formula>
    </cfRule>
  </conditionalFormatting>
  <conditionalFormatting sqref="BC44:BC48">
    <cfRule type="beginsWith" dxfId="3052" priority="3071" operator="beginsWith" text="MUY ALTA">
      <formula>LEFT(BC44,LEN("MUY ALTA"))="MUY ALTA"</formula>
    </cfRule>
    <cfRule type="beginsWith" dxfId="3051" priority="3072" operator="beginsWith" text="ALTA">
      <formula>LEFT(BC44,LEN("ALTA"))="ALTA"</formula>
    </cfRule>
    <cfRule type="beginsWith" dxfId="3050" priority="3073" operator="beginsWith" text="MEDIA">
      <formula>LEFT(BC44,LEN("MEDIA"))="MEDIA"</formula>
    </cfRule>
    <cfRule type="beginsWith" dxfId="3049" priority="3074" operator="beginsWith" text="BAJA">
      <formula>LEFT(BC44,LEN("BAJA"))="BAJA"</formula>
    </cfRule>
    <cfRule type="beginsWith" dxfId="3048" priority="3075" operator="beginsWith" text="MUY BAJA">
      <formula>LEFT(BC44,LEN("MUY BAJA"))="MUY BAJA"</formula>
    </cfRule>
  </conditionalFormatting>
  <conditionalFormatting sqref="AR44:AS48">
    <cfRule type="cellIs" dxfId="3047" priority="3069" operator="equal">
      <formula>"NO"</formula>
    </cfRule>
  </conditionalFormatting>
  <conditionalFormatting sqref="BE44:BE48">
    <cfRule type="cellIs" dxfId="3046" priority="3066" operator="equal">
      <formula>"Evitar"</formula>
    </cfRule>
    <cfRule type="cellIs" dxfId="3045" priority="3067" operator="equal">
      <formula>"Aceptar"</formula>
    </cfRule>
    <cfRule type="cellIs" dxfId="3044" priority="3068" operator="equal">
      <formula>"Reducir"</formula>
    </cfRule>
  </conditionalFormatting>
  <conditionalFormatting sqref="AG44:AH48">
    <cfRule type="expression" dxfId="3043" priority="3064">
      <formula>AI44=15</formula>
    </cfRule>
  </conditionalFormatting>
  <conditionalFormatting sqref="AI44:AJ48">
    <cfRule type="expression" dxfId="3042" priority="3063">
      <formula>AG44=25</formula>
    </cfRule>
  </conditionalFormatting>
  <conditionalFormatting sqref="AE44:AF44">
    <cfRule type="expression" dxfId="3041" priority="3050">
      <formula>AE44=10</formula>
    </cfRule>
    <cfRule type="expression" dxfId="3040" priority="3051">
      <formula>AC44=15</formula>
    </cfRule>
    <cfRule type="expression" dxfId="3039" priority="3052">
      <formula>AA44=25</formula>
    </cfRule>
    <cfRule type="cellIs" dxfId="3038" priority="3062" operator="equal">
      <formula>25</formula>
    </cfRule>
  </conditionalFormatting>
  <conditionalFormatting sqref="AE44:AF44">
    <cfRule type="expression" dxfId="3037" priority="3059">
      <formula>AG44=15</formula>
    </cfRule>
    <cfRule type="expression" dxfId="3036" priority="3060">
      <formula>AI44=10</formula>
    </cfRule>
    <cfRule type="expression" dxfId="3035" priority="3061">
      <formula>AG44=15</formula>
    </cfRule>
  </conditionalFormatting>
  <conditionalFormatting sqref="AA44:AB44">
    <cfRule type="expression" dxfId="3034" priority="3056">
      <formula>AE44=10</formula>
    </cfRule>
    <cfRule type="expression" dxfId="3033" priority="3057">
      <formula>AA44=25</formula>
    </cfRule>
    <cfRule type="expression" dxfId="3032" priority="3058">
      <formula>AC44=15</formula>
    </cfRule>
  </conditionalFormatting>
  <conditionalFormatting sqref="AC44:AD44">
    <cfRule type="expression" dxfId="3031" priority="3053">
      <formula>AC44=15</formula>
    </cfRule>
    <cfRule type="expression" dxfId="3030" priority="3054">
      <formula>AE44=10</formula>
    </cfRule>
    <cfRule type="expression" dxfId="3029" priority="3055">
      <formula>AA44=25</formula>
    </cfRule>
  </conditionalFormatting>
  <conditionalFormatting sqref="AE45:AF48">
    <cfRule type="expression" dxfId="3028" priority="3037">
      <formula>AE45=10</formula>
    </cfRule>
    <cfRule type="expression" dxfId="3027" priority="3038">
      <formula>AC45=15</formula>
    </cfRule>
    <cfRule type="expression" dxfId="3026" priority="3039">
      <formula>AA45=25</formula>
    </cfRule>
    <cfRule type="cellIs" dxfId="3025" priority="3049" operator="equal">
      <formula>25</formula>
    </cfRule>
  </conditionalFormatting>
  <conditionalFormatting sqref="AE45:AF48">
    <cfRule type="expression" dxfId="3024" priority="3046">
      <formula>AG45=15</formula>
    </cfRule>
    <cfRule type="expression" dxfId="3023" priority="3047">
      <formula>AI45=10</formula>
    </cfRule>
    <cfRule type="expression" dxfId="3022" priority="3048">
      <formula>AG45=15</formula>
    </cfRule>
  </conditionalFormatting>
  <conditionalFormatting sqref="AA45:AB48">
    <cfRule type="expression" dxfId="3021" priority="3043">
      <formula>AE45=10</formula>
    </cfRule>
    <cfRule type="expression" dxfId="3020" priority="3044">
      <formula>AA45=25</formula>
    </cfRule>
    <cfRule type="expression" dxfId="3019" priority="3045">
      <formula>AC45=15</formula>
    </cfRule>
  </conditionalFormatting>
  <conditionalFormatting sqref="AC45:AD48">
    <cfRule type="expression" dxfId="3018" priority="3040">
      <formula>AC45=15</formula>
    </cfRule>
    <cfRule type="expression" dxfId="3017" priority="3041">
      <formula>AE45=10</formula>
    </cfRule>
    <cfRule type="expression" dxfId="3016" priority="3042">
      <formula>AA45=25</formula>
    </cfRule>
  </conditionalFormatting>
  <conditionalFormatting sqref="Y44:Y48">
    <cfRule type="expression" dxfId="3015" priority="3036">
      <formula>Z44="X"</formula>
    </cfRule>
  </conditionalFormatting>
  <conditionalFormatting sqref="AM44">
    <cfRule type="cellIs" dxfId="3014" priority="3033" operator="equal">
      <formula>0.6</formula>
    </cfRule>
    <cfRule type="cellIs" dxfId="3013" priority="3034" operator="equal">
      <formula>1</formula>
    </cfRule>
    <cfRule type="cellIs" dxfId="3012" priority="3035" operator="equal">
      <formula>0.8</formula>
    </cfRule>
  </conditionalFormatting>
  <conditionalFormatting sqref="BE44:BE48">
    <cfRule type="cellIs" dxfId="3011" priority="3032" operator="equal">
      <formula>"compartir"</formula>
    </cfRule>
  </conditionalFormatting>
  <conditionalFormatting sqref="Z44">
    <cfRule type="cellIs" dxfId="3010" priority="3031" operator="equal">
      <formula>"X"</formula>
    </cfRule>
  </conditionalFormatting>
  <conditionalFormatting sqref="Z44">
    <cfRule type="cellIs" dxfId="3009" priority="3030" operator="equal">
      <formula>"X"</formula>
    </cfRule>
  </conditionalFormatting>
  <conditionalFormatting sqref="Z44">
    <cfRule type="expression" dxfId="3008" priority="3028">
      <formula>Y44=Y</formula>
    </cfRule>
    <cfRule type="expression" dxfId="3007" priority="3029">
      <formula>Y44="y"</formula>
    </cfRule>
  </conditionalFormatting>
  <conditionalFormatting sqref="T20:T24">
    <cfRule type="expression" dxfId="3006" priority="3016">
      <formula>"&lt;,2"</formula>
    </cfRule>
  </conditionalFormatting>
  <conditionalFormatting sqref="U20:U24">
    <cfRule type="cellIs" dxfId="3005" priority="3008" operator="equal">
      <formula>20</formula>
    </cfRule>
    <cfRule type="cellIs" dxfId="3004" priority="3009" operator="equal">
      <formula>10</formula>
    </cfRule>
    <cfRule type="cellIs" dxfId="3003" priority="3010" operator="equal">
      <formula>5</formula>
    </cfRule>
    <cfRule type="cellIs" dxfId="3002" priority="3011" operator="equal">
      <formula>1</formula>
    </cfRule>
    <cfRule type="cellIs" dxfId="3001" priority="3012" operator="equal">
      <formula>0.8</formula>
    </cfRule>
    <cfRule type="cellIs" dxfId="3000" priority="3013" operator="equal">
      <formula>0.6</formula>
    </cfRule>
    <cfRule type="cellIs" dxfId="2999" priority="3014" operator="equal">
      <formula>0.4</formula>
    </cfRule>
    <cfRule type="cellIs" dxfId="2998" priority="3015" operator="equal">
      <formula>20%</formula>
    </cfRule>
  </conditionalFormatting>
  <conditionalFormatting sqref="S20:S24">
    <cfRule type="cellIs" dxfId="2997" priority="3007" operator="equal">
      <formula>0.2</formula>
    </cfRule>
  </conditionalFormatting>
  <conditionalFormatting sqref="R20:R24">
    <cfRule type="beginsWith" priority="2994" operator="beginsWith" text="La actividad que conlleva el riesgo se ejecuta como máximos 2 veces por año">
      <formula>LEFT(R20,LEN("La actividad que conlleva el riesgo se ejecuta como máximos 2 veces por año"))="La actividad que conlleva el riesgo se ejecuta como máximos 2 veces por año"</formula>
    </cfRule>
    <cfRule type="cellIs" dxfId="2996" priority="2995" operator="equal">
      <formula>"La actividad que conlleva el riesgo se ejecuta como máximos 2 veces por año"</formula>
    </cfRule>
    <cfRule type="cellIs" dxfId="2995" priority="2996" operator="equal">
      <formula>"La actividad que conlleva el riesgo se ejecuta como máximos 2 veces por año "</formula>
    </cfRule>
    <cfRule type="containsText" dxfId="2994" priority="2998" operator="containsText" text="La actividad que conlleva el riesgo se ejecuta como máximos 2 veces por año">
      <formula>NOT(ISERROR(SEARCH("La actividad que conlleva el riesgo se ejecuta como máximos 2 veces por año",R20)))</formula>
    </cfRule>
    <cfRule type="cellIs" dxfId="2993" priority="2999" operator="equal">
      <formula>"La actividad que conlleva el riesgo se ejecuta como máximos 2 veces por año"</formula>
    </cfRule>
    <cfRule type="cellIs" dxfId="2992" priority="3000" operator="equal">
      <formula>"La actividad que conlleva el riesgo se ejecuta como máximos 2 veces por año"</formula>
    </cfRule>
  </conditionalFormatting>
  <conditionalFormatting sqref="W20">
    <cfRule type="expression" dxfId="2991" priority="2991" stopIfTrue="1">
      <formula>$V$20=25</formula>
    </cfRule>
    <cfRule type="expression" dxfId="2990" priority="2992">
      <formula>$V$20</formula>
    </cfRule>
    <cfRule type="expression" dxfId="2989" priority="2993">
      <formula>$V$20=25</formula>
    </cfRule>
    <cfRule type="expression" dxfId="2988" priority="3017">
      <formula>$U20=25</formula>
    </cfRule>
    <cfRule type="expression" dxfId="2987" priority="3018">
      <formula>$U20=24</formula>
    </cfRule>
    <cfRule type="expression" dxfId="2986" priority="3019">
      <formula>$U20=23</formula>
    </cfRule>
    <cfRule type="expression" dxfId="2985" priority="3020">
      <formula>$U20=22</formula>
    </cfRule>
    <cfRule type="expression" dxfId="2984" priority="3021">
      <formula>$U20=21</formula>
    </cfRule>
    <cfRule type="expression" dxfId="2983" priority="3022">
      <formula>$U20=20</formula>
    </cfRule>
    <cfRule type="expression" dxfId="2982" priority="3023">
      <formula>$U20=19</formula>
    </cfRule>
    <cfRule type="expression" dxfId="2981" priority="3024">
      <formula>$V$20</formula>
    </cfRule>
    <cfRule type="expression" dxfId="2980" priority="3025">
      <formula>$V20=17</formula>
    </cfRule>
    <cfRule type="expression" dxfId="2979" priority="3026">
      <formula>$V20=16</formula>
    </cfRule>
    <cfRule type="expression" dxfId="2978" priority="3027">
      <formula>$V20=15</formula>
    </cfRule>
  </conditionalFormatting>
  <conditionalFormatting sqref="V20:V24">
    <cfRule type="endsWith" dxfId="2977" priority="2976" operator="endsWith" text="11">
      <formula>RIGHT(V20,LEN("11"))="11"</formula>
    </cfRule>
    <cfRule type="endsWith" dxfId="2976" priority="2977" operator="endsWith" text="12">
      <formula>RIGHT(V20,LEN("12"))="12"</formula>
    </cfRule>
    <cfRule type="endsWith" dxfId="2975" priority="2978" operator="endsWith" text="13">
      <formula>RIGHT(V20,LEN("13"))="13"</formula>
    </cfRule>
    <cfRule type="endsWith" dxfId="2974" priority="2979" operator="endsWith" text="14">
      <formula>RIGHT(V20,LEN("14"))="14"</formula>
    </cfRule>
    <cfRule type="endsWith" dxfId="2973" priority="2980" operator="endsWith" text="15">
      <formula>RIGHT(V20,LEN("15"))="15"</formula>
    </cfRule>
    <cfRule type="endsWith" dxfId="2972" priority="2981" operator="endsWith" text="16">
      <formula>RIGHT(V20,LEN("16"))="16"</formula>
    </cfRule>
    <cfRule type="endsWith" dxfId="2971" priority="2982" operator="endsWith" text="17">
      <formula>RIGHT(V20,LEN("17"))="17"</formula>
    </cfRule>
    <cfRule type="endsWith" dxfId="2970" priority="2983" operator="endsWith" text="25">
      <formula>RIGHT(V20,LEN("25"))="25"</formula>
    </cfRule>
    <cfRule type="endsWith" dxfId="2969" priority="2984" operator="endsWith" text="24">
      <formula>RIGHT(V20,LEN("24"))="24"</formula>
    </cfRule>
    <cfRule type="endsWith" dxfId="2968" priority="2985" operator="endsWith" text="23">
      <formula>RIGHT(V20,LEN("23"))="23"</formula>
    </cfRule>
    <cfRule type="endsWith" dxfId="2967" priority="2986" operator="endsWith" text="22">
      <formula>RIGHT(V20,LEN("22"))="22"</formula>
    </cfRule>
    <cfRule type="endsWith" dxfId="2966" priority="2987" operator="endsWith" text="21">
      <formula>RIGHT(V20,LEN("21"))="21"</formula>
    </cfRule>
    <cfRule type="endsWith" dxfId="2965" priority="2988" operator="endsWith" text="20">
      <formula>RIGHT(V20,LEN("20"))="20"</formula>
    </cfRule>
    <cfRule type="endsWith" dxfId="2964" priority="2989" operator="endsWith" text="19">
      <formula>RIGHT(V20,LEN("19"))="19"</formula>
    </cfRule>
    <cfRule type="endsWith" dxfId="2963" priority="2990" operator="endsWith" text="18">
      <formula>RIGHT(V20,LEN("18"))="18"</formula>
    </cfRule>
  </conditionalFormatting>
  <conditionalFormatting sqref="T26:T30">
    <cfRule type="expression" dxfId="2962" priority="2975">
      <formula>"&lt;,2"</formula>
    </cfRule>
  </conditionalFormatting>
  <conditionalFormatting sqref="U26:U30">
    <cfRule type="cellIs" dxfId="2961" priority="2967" operator="equal">
      <formula>20</formula>
    </cfRule>
    <cfRule type="cellIs" dxfId="2960" priority="2968" operator="equal">
      <formula>10</formula>
    </cfRule>
    <cfRule type="cellIs" dxfId="2959" priority="2969" operator="equal">
      <formula>5</formula>
    </cfRule>
    <cfRule type="cellIs" dxfId="2958" priority="2970" operator="equal">
      <formula>1</formula>
    </cfRule>
    <cfRule type="cellIs" dxfId="2957" priority="2971" operator="equal">
      <formula>0.8</formula>
    </cfRule>
    <cfRule type="cellIs" dxfId="2956" priority="2972" operator="equal">
      <formula>0.6</formula>
    </cfRule>
    <cfRule type="cellIs" dxfId="2955" priority="2973" operator="equal">
      <formula>0.4</formula>
    </cfRule>
    <cfRule type="cellIs" dxfId="2954" priority="2974" operator="equal">
      <formula>20%</formula>
    </cfRule>
  </conditionalFormatting>
  <conditionalFormatting sqref="S26:S30">
    <cfRule type="cellIs" dxfId="2953" priority="2966" operator="equal">
      <formula>0.2</formula>
    </cfRule>
  </conditionalFormatting>
  <conditionalFormatting sqref="R26:R30">
    <cfRule type="beginsWith" priority="2953" operator="beginsWith" text="La actividad que conlleva el riesgo se ejecuta como máximos 2 veces por año">
      <formula>LEFT(R26,LEN("La actividad que conlleva el riesgo se ejecuta como máximos 2 veces por año"))="La actividad que conlleva el riesgo se ejecuta como máximos 2 veces por año"</formula>
    </cfRule>
    <cfRule type="cellIs" dxfId="2952" priority="2954" operator="equal">
      <formula>"La actividad que conlleva el riesgo se ejecuta como máximos 2 veces por año"</formula>
    </cfRule>
    <cfRule type="cellIs" dxfId="2951" priority="2955" operator="equal">
      <formula>"La actividad que conlleva el riesgo se ejecuta como máximos 2 veces por año "</formula>
    </cfRule>
    <cfRule type="containsText" dxfId="2950" priority="2957" operator="containsText" text="La actividad que conlleva el riesgo se ejecuta como máximos 2 veces por año">
      <formula>NOT(ISERROR(SEARCH("La actividad que conlleva el riesgo se ejecuta como máximos 2 veces por año",R26)))</formula>
    </cfRule>
    <cfRule type="cellIs" dxfId="2949" priority="2958" operator="equal">
      <formula>"La actividad que conlleva el riesgo se ejecuta como máximos 2 veces por año"</formula>
    </cfRule>
    <cfRule type="cellIs" dxfId="2948" priority="2959" operator="equal">
      <formula>"La actividad que conlleva el riesgo se ejecuta como máximos 2 veces por año"</formula>
    </cfRule>
  </conditionalFormatting>
  <conditionalFormatting sqref="V26:V30">
    <cfRule type="endsWith" dxfId="2947" priority="2938" operator="endsWith" text="11">
      <formula>RIGHT(V26,LEN("11"))="11"</formula>
    </cfRule>
    <cfRule type="endsWith" dxfId="2946" priority="2939" operator="endsWith" text="12">
      <formula>RIGHT(V26,LEN("12"))="12"</formula>
    </cfRule>
    <cfRule type="endsWith" dxfId="2945" priority="2940" operator="endsWith" text="13">
      <formula>RIGHT(V26,LEN("13"))="13"</formula>
    </cfRule>
    <cfRule type="endsWith" dxfId="2944" priority="2941" operator="endsWith" text="14">
      <formula>RIGHT(V26,LEN("14"))="14"</formula>
    </cfRule>
    <cfRule type="endsWith" dxfId="2943" priority="2942" operator="endsWith" text="15">
      <formula>RIGHT(V26,LEN("15"))="15"</formula>
    </cfRule>
    <cfRule type="endsWith" dxfId="2942" priority="2943" operator="endsWith" text="16">
      <formula>RIGHT(V26,LEN("16"))="16"</formula>
    </cfRule>
    <cfRule type="endsWith" dxfId="2941" priority="2944" operator="endsWith" text="17">
      <formula>RIGHT(V26,LEN("17"))="17"</formula>
    </cfRule>
    <cfRule type="endsWith" dxfId="2940" priority="2945" operator="endsWith" text="25">
      <formula>RIGHT(V26,LEN("25"))="25"</formula>
    </cfRule>
    <cfRule type="endsWith" dxfId="2939" priority="2946" operator="endsWith" text="24">
      <formula>RIGHT(V26,LEN("24"))="24"</formula>
    </cfRule>
    <cfRule type="endsWith" dxfId="2938" priority="2947" operator="endsWith" text="23">
      <formula>RIGHT(V26,LEN("23"))="23"</formula>
    </cfRule>
    <cfRule type="endsWith" dxfId="2937" priority="2948" operator="endsWith" text="22">
      <formula>RIGHT(V26,LEN("22"))="22"</formula>
    </cfRule>
    <cfRule type="endsWith" dxfId="2936" priority="2949" operator="endsWith" text="21">
      <formula>RIGHT(V26,LEN("21"))="21"</formula>
    </cfRule>
    <cfRule type="endsWith" dxfId="2935" priority="2950" operator="endsWith" text="20">
      <formula>RIGHT(V26,LEN("20"))="20"</formula>
    </cfRule>
    <cfRule type="endsWith" dxfId="2934" priority="2951" operator="endsWith" text="19">
      <formula>RIGHT(V26,LEN("19"))="19"</formula>
    </cfRule>
    <cfRule type="endsWith" dxfId="2933" priority="2952" operator="endsWith" text="18">
      <formula>RIGHT(V26,LEN("18"))="18"</formula>
    </cfRule>
  </conditionalFormatting>
  <conditionalFormatting sqref="T32:T36">
    <cfRule type="expression" dxfId="2932" priority="2937">
      <formula>"&lt;,2"</formula>
    </cfRule>
  </conditionalFormatting>
  <conditionalFormatting sqref="U32:U36">
    <cfRule type="cellIs" dxfId="2931" priority="2929" operator="equal">
      <formula>20</formula>
    </cfRule>
    <cfRule type="cellIs" dxfId="2930" priority="2930" operator="equal">
      <formula>10</formula>
    </cfRule>
    <cfRule type="cellIs" dxfId="2929" priority="2931" operator="equal">
      <formula>5</formula>
    </cfRule>
    <cfRule type="cellIs" dxfId="2928" priority="2932" operator="equal">
      <formula>1</formula>
    </cfRule>
    <cfRule type="cellIs" dxfId="2927" priority="2933" operator="equal">
      <formula>0.8</formula>
    </cfRule>
    <cfRule type="cellIs" dxfId="2926" priority="2934" operator="equal">
      <formula>0.6</formula>
    </cfRule>
    <cfRule type="cellIs" dxfId="2925" priority="2935" operator="equal">
      <formula>0.4</formula>
    </cfRule>
    <cfRule type="cellIs" dxfId="2924" priority="2936" operator="equal">
      <formula>20%</formula>
    </cfRule>
  </conditionalFormatting>
  <conditionalFormatting sqref="S32:S36">
    <cfRule type="cellIs" dxfId="2923" priority="2928" operator="equal">
      <formula>0.2</formula>
    </cfRule>
  </conditionalFormatting>
  <conditionalFormatting sqref="R32:R36">
    <cfRule type="beginsWith" priority="2915" operator="beginsWith" text="La actividad que conlleva el riesgo se ejecuta como máximos 2 veces por año">
      <formula>LEFT(R32,LEN("La actividad que conlleva el riesgo se ejecuta como máximos 2 veces por año"))="La actividad que conlleva el riesgo se ejecuta como máximos 2 veces por año"</formula>
    </cfRule>
    <cfRule type="cellIs" dxfId="2922" priority="2916" operator="equal">
      <formula>"La actividad que conlleva el riesgo se ejecuta como máximos 2 veces por año"</formula>
    </cfRule>
    <cfRule type="cellIs" dxfId="2921" priority="2917" operator="equal">
      <formula>"La actividad que conlleva el riesgo se ejecuta como máximos 2 veces por año "</formula>
    </cfRule>
    <cfRule type="containsText" dxfId="2920" priority="2919" operator="containsText" text="La actividad que conlleva el riesgo se ejecuta como máximos 2 veces por año">
      <formula>NOT(ISERROR(SEARCH("La actividad que conlleva el riesgo se ejecuta como máximos 2 veces por año",R32)))</formula>
    </cfRule>
    <cfRule type="cellIs" dxfId="2919" priority="2920" operator="equal">
      <formula>"La actividad que conlleva el riesgo se ejecuta como máximos 2 veces por año"</formula>
    </cfRule>
    <cfRule type="cellIs" dxfId="2918" priority="2921" operator="equal">
      <formula>"La actividad que conlleva el riesgo se ejecuta como máximos 2 veces por año"</formula>
    </cfRule>
  </conditionalFormatting>
  <conditionalFormatting sqref="V32:V36">
    <cfRule type="endsWith" dxfId="2917" priority="2900" operator="endsWith" text="11">
      <formula>RIGHT(V32,LEN("11"))="11"</formula>
    </cfRule>
    <cfRule type="endsWith" dxfId="2916" priority="2901" operator="endsWith" text="12">
      <formula>RIGHT(V32,LEN("12"))="12"</formula>
    </cfRule>
    <cfRule type="endsWith" dxfId="2915" priority="2902" operator="endsWith" text="13">
      <formula>RIGHT(V32,LEN("13"))="13"</formula>
    </cfRule>
    <cfRule type="endsWith" dxfId="2914" priority="2903" operator="endsWith" text="14">
      <formula>RIGHT(V32,LEN("14"))="14"</formula>
    </cfRule>
    <cfRule type="endsWith" dxfId="2913" priority="2904" operator="endsWith" text="15">
      <formula>RIGHT(V32,LEN("15"))="15"</formula>
    </cfRule>
    <cfRule type="endsWith" dxfId="2912" priority="2905" operator="endsWith" text="16">
      <formula>RIGHT(V32,LEN("16"))="16"</formula>
    </cfRule>
    <cfRule type="endsWith" dxfId="2911" priority="2906" operator="endsWith" text="17">
      <formula>RIGHT(V32,LEN("17"))="17"</formula>
    </cfRule>
    <cfRule type="endsWith" dxfId="2910" priority="2907" operator="endsWith" text="25">
      <formula>RIGHT(V32,LEN("25"))="25"</formula>
    </cfRule>
    <cfRule type="endsWith" dxfId="2909" priority="2908" operator="endsWith" text="24">
      <formula>RIGHT(V32,LEN("24"))="24"</formula>
    </cfRule>
    <cfRule type="endsWith" dxfId="2908" priority="2909" operator="endsWith" text="23">
      <formula>RIGHT(V32,LEN("23"))="23"</formula>
    </cfRule>
    <cfRule type="endsWith" dxfId="2907" priority="2910" operator="endsWith" text="22">
      <formula>RIGHT(V32,LEN("22"))="22"</formula>
    </cfRule>
    <cfRule type="endsWith" dxfId="2906" priority="2911" operator="endsWith" text="21">
      <formula>RIGHT(V32,LEN("21"))="21"</formula>
    </cfRule>
    <cfRule type="endsWith" dxfId="2905" priority="2912" operator="endsWith" text="20">
      <formula>RIGHT(V32,LEN("20"))="20"</formula>
    </cfRule>
    <cfRule type="endsWith" dxfId="2904" priority="2913" operator="endsWith" text="19">
      <formula>RIGHT(V32,LEN("19"))="19"</formula>
    </cfRule>
    <cfRule type="endsWith" dxfId="2903" priority="2914" operator="endsWith" text="18">
      <formula>RIGHT(V32,LEN("18"))="18"</formula>
    </cfRule>
  </conditionalFormatting>
  <conditionalFormatting sqref="T44:T48">
    <cfRule type="expression" dxfId="2902" priority="2899">
      <formula>"&lt;,2"</formula>
    </cfRule>
  </conditionalFormatting>
  <conditionalFormatting sqref="U44:U48">
    <cfRule type="cellIs" dxfId="2901" priority="2891" operator="equal">
      <formula>20</formula>
    </cfRule>
    <cfRule type="cellIs" dxfId="2900" priority="2892" operator="equal">
      <formula>10</formula>
    </cfRule>
    <cfRule type="cellIs" dxfId="2899" priority="2893" operator="equal">
      <formula>5</formula>
    </cfRule>
    <cfRule type="cellIs" dxfId="2898" priority="2894" operator="equal">
      <formula>1</formula>
    </cfRule>
    <cfRule type="cellIs" dxfId="2897" priority="2895" operator="equal">
      <formula>0.8</formula>
    </cfRule>
    <cfRule type="cellIs" dxfId="2896" priority="2896" operator="equal">
      <formula>0.6</formula>
    </cfRule>
    <cfRule type="cellIs" dxfId="2895" priority="2897" operator="equal">
      <formula>0.4</formula>
    </cfRule>
    <cfRule type="cellIs" dxfId="2894" priority="2898" operator="equal">
      <formula>20%</formula>
    </cfRule>
  </conditionalFormatting>
  <conditionalFormatting sqref="S44:S48">
    <cfRule type="cellIs" dxfId="2893" priority="2890" operator="equal">
      <formula>0.2</formula>
    </cfRule>
  </conditionalFormatting>
  <conditionalFormatting sqref="R44:R48">
    <cfRule type="beginsWith" priority="2877" operator="beginsWith" text="La actividad que conlleva el riesgo se ejecuta como máximos 2 veces por año">
      <formula>LEFT(R44,LEN("La actividad que conlleva el riesgo se ejecuta como máximos 2 veces por año"))="La actividad que conlleva el riesgo se ejecuta como máximos 2 veces por año"</formula>
    </cfRule>
    <cfRule type="cellIs" dxfId="2892" priority="2878" operator="equal">
      <formula>"La actividad que conlleva el riesgo se ejecuta como máximos 2 veces por año"</formula>
    </cfRule>
    <cfRule type="cellIs" dxfId="2891" priority="2879" operator="equal">
      <formula>"La actividad que conlleva el riesgo se ejecuta como máximos 2 veces por año "</formula>
    </cfRule>
    <cfRule type="containsText" dxfId="2890" priority="2881" operator="containsText" text="La actividad que conlleva el riesgo se ejecuta como máximos 2 veces por año">
      <formula>NOT(ISERROR(SEARCH("La actividad que conlleva el riesgo se ejecuta como máximos 2 veces por año",R44)))</formula>
    </cfRule>
    <cfRule type="cellIs" dxfId="2889" priority="2882" operator="equal">
      <formula>"La actividad que conlleva el riesgo se ejecuta como máximos 2 veces por año"</formula>
    </cfRule>
    <cfRule type="cellIs" dxfId="2888" priority="2883" operator="equal">
      <formula>"La actividad que conlleva el riesgo se ejecuta como máximos 2 veces por año"</formula>
    </cfRule>
  </conditionalFormatting>
  <conditionalFormatting sqref="V44:V48">
    <cfRule type="endsWith" dxfId="2887" priority="2862" operator="endsWith" text="11">
      <formula>RIGHT(V44,LEN("11"))="11"</formula>
    </cfRule>
    <cfRule type="endsWith" dxfId="2886" priority="2863" operator="endsWith" text="12">
      <formula>RIGHT(V44,LEN("12"))="12"</formula>
    </cfRule>
    <cfRule type="endsWith" dxfId="2885" priority="2864" operator="endsWith" text="13">
      <formula>RIGHT(V44,LEN("13"))="13"</formula>
    </cfRule>
    <cfRule type="endsWith" dxfId="2884" priority="2865" operator="endsWith" text="14">
      <formula>RIGHT(V44,LEN("14"))="14"</formula>
    </cfRule>
    <cfRule type="endsWith" dxfId="2883" priority="2866" operator="endsWith" text="15">
      <formula>RIGHT(V44,LEN("15"))="15"</formula>
    </cfRule>
    <cfRule type="endsWith" dxfId="2882" priority="2867" operator="endsWith" text="16">
      <formula>RIGHT(V44,LEN("16"))="16"</formula>
    </cfRule>
    <cfRule type="endsWith" dxfId="2881" priority="2868" operator="endsWith" text="17">
      <formula>RIGHT(V44,LEN("17"))="17"</formula>
    </cfRule>
    <cfRule type="endsWith" dxfId="2880" priority="2869" operator="endsWith" text="25">
      <formula>RIGHT(V44,LEN("25"))="25"</formula>
    </cfRule>
    <cfRule type="endsWith" dxfId="2879" priority="2870" operator="endsWith" text="24">
      <formula>RIGHT(V44,LEN("24"))="24"</formula>
    </cfRule>
    <cfRule type="endsWith" dxfId="2878" priority="2871" operator="endsWith" text="23">
      <formula>RIGHT(V44,LEN("23"))="23"</formula>
    </cfRule>
    <cfRule type="endsWith" dxfId="2877" priority="2872" operator="endsWith" text="22">
      <formula>RIGHT(V44,LEN("22"))="22"</formula>
    </cfRule>
    <cfRule type="endsWith" dxfId="2876" priority="2873" operator="endsWith" text="21">
      <formula>RIGHT(V44,LEN("21"))="21"</formula>
    </cfRule>
    <cfRule type="endsWith" dxfId="2875" priority="2874" operator="endsWith" text="20">
      <formula>RIGHT(V44,LEN("20"))="20"</formula>
    </cfRule>
    <cfRule type="endsWith" dxfId="2874" priority="2875" operator="endsWith" text="19">
      <formula>RIGHT(V44,LEN("19"))="19"</formula>
    </cfRule>
    <cfRule type="endsWith" dxfId="2873" priority="2876" operator="endsWith" text="18">
      <formula>RIGHT(V44,LEN("18"))="18"</formula>
    </cfRule>
  </conditionalFormatting>
  <conditionalFormatting sqref="BE32">
    <cfRule type="cellIs" dxfId="2872" priority="2861" stopIfTrue="1" operator="equal">
      <formula>"SI"</formula>
    </cfRule>
  </conditionalFormatting>
  <conditionalFormatting sqref="BB32:BB36">
    <cfRule type="expression" dxfId="2871" priority="2835">
      <formula>"&lt;,2"</formula>
    </cfRule>
  </conditionalFormatting>
  <conditionalFormatting sqref="AZ32:AZ36">
    <cfRule type="expression" dxfId="2870" priority="2834">
      <formula>"&lt;,2"</formula>
    </cfRule>
  </conditionalFormatting>
  <conditionalFormatting sqref="BD32">
    <cfRule type="expression" dxfId="2869" priority="2836">
      <formula>$BG32=25</formula>
    </cfRule>
    <cfRule type="expression" dxfId="2868" priority="2837">
      <formula>$BG32=24</formula>
    </cfRule>
    <cfRule type="expression" dxfId="2867" priority="2838">
      <formula>$BG32=23</formula>
    </cfRule>
    <cfRule type="expression" dxfId="2866" priority="2839">
      <formula>$BG32=22</formula>
    </cfRule>
    <cfRule type="expression" dxfId="2865" priority="2840">
      <formula>$BG32=21</formula>
    </cfRule>
    <cfRule type="expression" dxfId="2864" priority="2841">
      <formula>$BG32=20</formula>
    </cfRule>
    <cfRule type="expression" dxfId="2863" priority="2842">
      <formula>$BG32=19</formula>
    </cfRule>
    <cfRule type="expression" dxfId="2862" priority="2843">
      <formula>$BG32=18</formula>
    </cfRule>
    <cfRule type="expression" dxfId="2861" priority="2844">
      <formula>$BG32=17</formula>
    </cfRule>
    <cfRule type="expression" dxfId="2860" priority="2845">
      <formula>$BG32=16</formula>
    </cfRule>
    <cfRule type="expression" dxfId="2859" priority="2846">
      <formula>$BG32=15</formula>
    </cfRule>
    <cfRule type="expression" dxfId="2858" priority="2847">
      <formula>$BG32=14</formula>
    </cfRule>
    <cfRule type="expression" dxfId="2857" priority="2848">
      <formula>$BG32=13</formula>
    </cfRule>
    <cfRule type="expression" dxfId="2856" priority="2849">
      <formula>$BG32=12</formula>
    </cfRule>
    <cfRule type="expression" dxfId="2855" priority="2850">
      <formula>$BG32=11</formula>
    </cfRule>
    <cfRule type="expression" dxfId="2854" priority="2851">
      <formula>$BG32=10</formula>
    </cfRule>
    <cfRule type="expression" dxfId="2853" priority="2852">
      <formula>$BG32=9</formula>
    </cfRule>
    <cfRule type="expression" dxfId="2852" priority="2853">
      <formula>$BG32=8</formula>
    </cfRule>
    <cfRule type="expression" dxfId="2851" priority="2854">
      <formula>$BG32=7</formula>
    </cfRule>
    <cfRule type="expression" dxfId="2850" priority="2855">
      <formula>$BG32=6</formula>
    </cfRule>
    <cfRule type="expression" dxfId="2849" priority="2856">
      <formula>$BG32=5</formula>
    </cfRule>
    <cfRule type="expression" dxfId="2848" priority="2857">
      <formula>$BG32=4</formula>
    </cfRule>
    <cfRule type="expression" dxfId="2847" priority="2858">
      <formula>$BG32=3</formula>
    </cfRule>
    <cfRule type="expression" dxfId="2846" priority="2859">
      <formula>$BG32=2</formula>
    </cfRule>
    <cfRule type="expression" dxfId="2845" priority="2860">
      <formula>$BG32=1</formula>
    </cfRule>
  </conditionalFormatting>
  <conditionalFormatting sqref="BA32:BA36">
    <cfRule type="beginsWith" dxfId="2844" priority="2829" operator="beginsWith" text="MUY ALTA">
      <formula>LEFT(BA32,LEN("MUY ALTA"))="MUY ALTA"</formula>
    </cfRule>
    <cfRule type="beginsWith" dxfId="2843" priority="2830" operator="beginsWith" text="ALTA">
      <formula>LEFT(BA32,LEN("ALTA"))="ALTA"</formula>
    </cfRule>
    <cfRule type="beginsWith" dxfId="2842" priority="2831" operator="beginsWith" text="MEDIA">
      <formula>LEFT(BA32,LEN("MEDIA"))="MEDIA"</formula>
    </cfRule>
    <cfRule type="beginsWith" dxfId="2841" priority="2832" operator="beginsWith" text="BAJA">
      <formula>LEFT(BA32,LEN("BAJA"))="BAJA"</formula>
    </cfRule>
    <cfRule type="beginsWith" dxfId="2840" priority="2833" operator="beginsWith" text="MUY BAJA">
      <formula>LEFT(BA32,LEN("MUY BAJA"))="MUY BAJA"</formula>
    </cfRule>
  </conditionalFormatting>
  <conditionalFormatting sqref="BC32:BC36">
    <cfRule type="beginsWith" dxfId="2839" priority="2824" operator="beginsWith" text="MUY ALTA">
      <formula>LEFT(BC32,LEN("MUY ALTA"))="MUY ALTA"</formula>
    </cfRule>
    <cfRule type="beginsWith" dxfId="2838" priority="2825" operator="beginsWith" text="ALTA">
      <formula>LEFT(BC32,LEN("ALTA"))="ALTA"</formula>
    </cfRule>
    <cfRule type="beginsWith" dxfId="2837" priority="2826" operator="beginsWith" text="MEDIA">
      <formula>LEFT(BC32,LEN("MEDIA"))="MEDIA"</formula>
    </cfRule>
    <cfRule type="beginsWith" dxfId="2836" priority="2827" operator="beginsWith" text="BAJA">
      <formula>LEFT(BC32,LEN("BAJA"))="BAJA"</formula>
    </cfRule>
    <cfRule type="beginsWith" dxfId="2835" priority="2828" operator="beginsWith" text="MUY BAJA">
      <formula>LEFT(BC32,LEN("MUY BAJA"))="MUY BAJA"</formula>
    </cfRule>
  </conditionalFormatting>
  <conditionalFormatting sqref="BE32:BE36">
    <cfRule type="cellIs" dxfId="2834" priority="2821" operator="equal">
      <formula>"Evitar"</formula>
    </cfRule>
    <cfRule type="cellIs" dxfId="2833" priority="2822" operator="equal">
      <formula>"Aceptar"</formula>
    </cfRule>
    <cfRule type="cellIs" dxfId="2832" priority="2823" operator="equal">
      <formula>"Reducir"</formula>
    </cfRule>
  </conditionalFormatting>
  <conditionalFormatting sqref="BE32:BE36">
    <cfRule type="cellIs" dxfId="2831" priority="2820" operator="equal">
      <formula>"compartir"</formula>
    </cfRule>
  </conditionalFormatting>
  <conditionalFormatting sqref="BE26">
    <cfRule type="cellIs" dxfId="2830" priority="2819" stopIfTrue="1" operator="equal">
      <formula>"SI"</formula>
    </cfRule>
  </conditionalFormatting>
  <conditionalFormatting sqref="BB26:BB30">
    <cfRule type="expression" dxfId="2829" priority="2793">
      <formula>"&lt;,2"</formula>
    </cfRule>
  </conditionalFormatting>
  <conditionalFormatting sqref="AZ26:AZ30">
    <cfRule type="expression" dxfId="2828" priority="2792">
      <formula>"&lt;,2"</formula>
    </cfRule>
  </conditionalFormatting>
  <conditionalFormatting sqref="BD26">
    <cfRule type="expression" dxfId="2827" priority="2794">
      <formula>$BG26=25</formula>
    </cfRule>
    <cfRule type="expression" dxfId="2826" priority="2795">
      <formula>$BG26=24</formula>
    </cfRule>
    <cfRule type="expression" dxfId="2825" priority="2796">
      <formula>$BG26=23</formula>
    </cfRule>
    <cfRule type="expression" dxfId="2824" priority="2797">
      <formula>$BG26=22</formula>
    </cfRule>
    <cfRule type="expression" dxfId="2823" priority="2798">
      <formula>$BG26=21</formula>
    </cfRule>
    <cfRule type="expression" dxfId="2822" priority="2799">
      <formula>$BG26=20</formula>
    </cfRule>
    <cfRule type="expression" dxfId="2821" priority="2800">
      <formula>$BG26=19</formula>
    </cfRule>
    <cfRule type="expression" dxfId="2820" priority="2801">
      <formula>$BG26=18</formula>
    </cfRule>
    <cfRule type="expression" dxfId="2819" priority="2802">
      <formula>$BG26=17</formula>
    </cfRule>
    <cfRule type="expression" dxfId="2818" priority="2803">
      <formula>$BG26=16</formula>
    </cfRule>
    <cfRule type="expression" dxfId="2817" priority="2804">
      <formula>$BG26=15</formula>
    </cfRule>
    <cfRule type="expression" dxfId="2816" priority="2805">
      <formula>$BG26=14</formula>
    </cfRule>
    <cfRule type="expression" dxfId="2815" priority="2806">
      <formula>$BG26=13</formula>
    </cfRule>
    <cfRule type="expression" dxfId="2814" priority="2807">
      <formula>$BG26=12</formula>
    </cfRule>
    <cfRule type="expression" dxfId="2813" priority="2808">
      <formula>$BG26=11</formula>
    </cfRule>
    <cfRule type="expression" dxfId="2812" priority="2809">
      <formula>$BG26=10</formula>
    </cfRule>
    <cfRule type="expression" dxfId="2811" priority="2810">
      <formula>$BG26=9</formula>
    </cfRule>
    <cfRule type="expression" dxfId="2810" priority="2811">
      <formula>$BG26=8</formula>
    </cfRule>
    <cfRule type="expression" dxfId="2809" priority="2812">
      <formula>$BG26=7</formula>
    </cfRule>
    <cfRule type="expression" dxfId="2808" priority="2813">
      <formula>$BG26=6</formula>
    </cfRule>
    <cfRule type="expression" dxfId="2807" priority="2814">
      <formula>$BG26=5</formula>
    </cfRule>
    <cfRule type="expression" dxfId="2806" priority="2815">
      <formula>$BG26=4</formula>
    </cfRule>
    <cfRule type="expression" dxfId="2805" priority="2816">
      <formula>$BG26=3</formula>
    </cfRule>
    <cfRule type="expression" dxfId="2804" priority="2817">
      <formula>$BG26=2</formula>
    </cfRule>
    <cfRule type="expression" dxfId="2803" priority="2818">
      <formula>$BG26=1</formula>
    </cfRule>
  </conditionalFormatting>
  <conditionalFormatting sqref="BA26:BA30">
    <cfRule type="beginsWith" dxfId="2802" priority="2787" operator="beginsWith" text="MUY ALTA">
      <formula>LEFT(BA26,LEN("MUY ALTA"))="MUY ALTA"</formula>
    </cfRule>
    <cfRule type="beginsWith" dxfId="2801" priority="2788" operator="beginsWith" text="ALTA">
      <formula>LEFT(BA26,LEN("ALTA"))="ALTA"</formula>
    </cfRule>
    <cfRule type="beginsWith" dxfId="2800" priority="2789" operator="beginsWith" text="MEDIA">
      <formula>LEFT(BA26,LEN("MEDIA"))="MEDIA"</formula>
    </cfRule>
    <cfRule type="beginsWith" dxfId="2799" priority="2790" operator="beginsWith" text="BAJA">
      <formula>LEFT(BA26,LEN("BAJA"))="BAJA"</formula>
    </cfRule>
    <cfRule type="beginsWith" dxfId="2798" priority="2791" operator="beginsWith" text="MUY BAJA">
      <formula>LEFT(BA26,LEN("MUY BAJA"))="MUY BAJA"</formula>
    </cfRule>
  </conditionalFormatting>
  <conditionalFormatting sqref="BC26:BC30">
    <cfRule type="beginsWith" dxfId="2797" priority="2782" operator="beginsWith" text="MUY ALTA">
      <formula>LEFT(BC26,LEN("MUY ALTA"))="MUY ALTA"</formula>
    </cfRule>
    <cfRule type="beginsWith" dxfId="2796" priority="2783" operator="beginsWith" text="ALTA">
      <formula>LEFT(BC26,LEN("ALTA"))="ALTA"</formula>
    </cfRule>
    <cfRule type="beginsWith" dxfId="2795" priority="2784" operator="beginsWith" text="MEDIA">
      <formula>LEFT(BC26,LEN("MEDIA"))="MEDIA"</formula>
    </cfRule>
    <cfRule type="beginsWith" dxfId="2794" priority="2785" operator="beginsWith" text="BAJA">
      <formula>LEFT(BC26,LEN("BAJA"))="BAJA"</formula>
    </cfRule>
    <cfRule type="beginsWith" dxfId="2793" priority="2786" operator="beginsWith" text="MUY BAJA">
      <formula>LEFT(BC26,LEN("MUY BAJA"))="MUY BAJA"</formula>
    </cfRule>
  </conditionalFormatting>
  <conditionalFormatting sqref="BE26:BE30">
    <cfRule type="cellIs" dxfId="2792" priority="2779" operator="equal">
      <formula>"Evitar"</formula>
    </cfRule>
    <cfRule type="cellIs" dxfId="2791" priority="2780" operator="equal">
      <formula>"Aceptar"</formula>
    </cfRule>
    <cfRule type="cellIs" dxfId="2790" priority="2781" operator="equal">
      <formula>"Reducir"</formula>
    </cfRule>
  </conditionalFormatting>
  <conditionalFormatting sqref="BE26:BE30">
    <cfRule type="cellIs" dxfId="2789" priority="2778" operator="equal">
      <formula>"compartir"</formula>
    </cfRule>
  </conditionalFormatting>
  <conditionalFormatting sqref="AL44">
    <cfRule type="cellIs" dxfId="2788" priority="2774" operator="equal">
      <formula>0</formula>
    </cfRule>
    <cfRule type="cellIs" dxfId="2787" priority="2775" operator="between">
      <formula>"0.1"</formula>
      <formula>100</formula>
    </cfRule>
    <cfRule type="cellIs" dxfId="2786" priority="2776" operator="between">
      <formula>0</formula>
      <formula>100</formula>
    </cfRule>
    <cfRule type="cellIs" dxfId="2785" priority="2777" operator="between">
      <formula>0</formula>
      <formula>100</formula>
    </cfRule>
  </conditionalFormatting>
  <conditionalFormatting sqref="AL44">
    <cfRule type="cellIs" dxfId="2784" priority="2773" operator="equal">
      <formula>0.58</formula>
    </cfRule>
  </conditionalFormatting>
  <conditionalFormatting sqref="Y38:Y42">
    <cfRule type="cellIs" dxfId="2783" priority="2772" operator="equal">
      <formula>"X"</formula>
    </cfRule>
  </conditionalFormatting>
  <conditionalFormatting sqref="AN38:AO42">
    <cfRule type="cellIs" dxfId="2782" priority="2770" operator="equal">
      <formula>"NO"</formula>
    </cfRule>
    <cfRule type="cellIs" dxfId="2781" priority="2771" operator="equal">
      <formula>"SI"</formula>
    </cfRule>
  </conditionalFormatting>
  <conditionalFormatting sqref="AP38:AQ42">
    <cfRule type="cellIs" dxfId="2780" priority="2768" operator="equal">
      <formula>"ALE"</formula>
    </cfRule>
    <cfRule type="cellIs" dxfId="2779" priority="2769" operator="equal">
      <formula>"CON"</formula>
    </cfRule>
  </conditionalFormatting>
  <conditionalFormatting sqref="AG38:AH42">
    <cfRule type="cellIs" dxfId="2778" priority="2767" operator="equal">
      <formula>25</formula>
    </cfRule>
  </conditionalFormatting>
  <conditionalFormatting sqref="AI38:AJ42">
    <cfRule type="cellIs" dxfId="2777" priority="2766" operator="equal">
      <formula>15</formula>
    </cfRule>
  </conditionalFormatting>
  <conditionalFormatting sqref="Y38:Y42">
    <cfRule type="cellIs" dxfId="2776" priority="2717" operator="equal">
      <formula>"Y"</formula>
    </cfRule>
  </conditionalFormatting>
  <conditionalFormatting sqref="AL38:AL42">
    <cfRule type="cellIs" dxfId="2775" priority="2762" operator="equal">
      <formula>0</formula>
    </cfRule>
    <cfRule type="cellIs" dxfId="2774" priority="2763" operator="between">
      <formula>"0.1"</formula>
      <formula>100</formula>
    </cfRule>
    <cfRule type="cellIs" dxfId="2773" priority="2764" operator="between">
      <formula>0</formula>
      <formula>100</formula>
    </cfRule>
    <cfRule type="cellIs" dxfId="2772" priority="2765" operator="between">
      <formula>0</formula>
      <formula>100</formula>
    </cfRule>
  </conditionalFormatting>
  <conditionalFormatting sqref="BE38">
    <cfRule type="cellIs" dxfId="2771" priority="2761" stopIfTrue="1" operator="equal">
      <formula>"SI"</formula>
    </cfRule>
  </conditionalFormatting>
  <conditionalFormatting sqref="AL38:AL42">
    <cfRule type="cellIs" dxfId="2770" priority="2760" operator="equal">
      <formula>0.58</formula>
    </cfRule>
  </conditionalFormatting>
  <conditionalFormatting sqref="BB38:BB42">
    <cfRule type="expression" dxfId="2769" priority="2734">
      <formula>"&lt;,2"</formula>
    </cfRule>
  </conditionalFormatting>
  <conditionalFormatting sqref="AZ38:AZ42">
    <cfRule type="expression" dxfId="2768" priority="2733">
      <formula>"&lt;,2"</formula>
    </cfRule>
  </conditionalFormatting>
  <conditionalFormatting sqref="BD38">
    <cfRule type="expression" dxfId="2767" priority="2735">
      <formula>$BG38=25</formula>
    </cfRule>
    <cfRule type="expression" dxfId="2766" priority="2736">
      <formula>$BG38=24</formula>
    </cfRule>
    <cfRule type="expression" dxfId="2765" priority="2737">
      <formula>$BG38=23</formula>
    </cfRule>
    <cfRule type="expression" dxfId="2764" priority="2738">
      <formula>$BG38=22</formula>
    </cfRule>
    <cfRule type="expression" dxfId="2763" priority="2739">
      <formula>$BG38=21</formula>
    </cfRule>
    <cfRule type="expression" dxfId="2762" priority="2740">
      <formula>$BG38=20</formula>
    </cfRule>
    <cfRule type="expression" dxfId="2761" priority="2741">
      <formula>$BG38=19</formula>
    </cfRule>
    <cfRule type="expression" dxfId="2760" priority="2742">
      <formula>$BG38=18</formula>
    </cfRule>
    <cfRule type="expression" dxfId="2759" priority="2743">
      <formula>$BG38=17</formula>
    </cfRule>
    <cfRule type="expression" dxfId="2758" priority="2744">
      <formula>$BG38=16</formula>
    </cfRule>
    <cfRule type="expression" dxfId="2757" priority="2745">
      <formula>$BG38=15</formula>
    </cfRule>
    <cfRule type="expression" dxfId="2756" priority="2746">
      <formula>$BG38=14</formula>
    </cfRule>
    <cfRule type="expression" dxfId="2755" priority="2747">
      <formula>$BG38=13</formula>
    </cfRule>
    <cfRule type="expression" dxfId="2754" priority="2748">
      <formula>$BG38=12</formula>
    </cfRule>
    <cfRule type="expression" dxfId="2753" priority="2749">
      <formula>$BG38=11</formula>
    </cfRule>
    <cfRule type="expression" dxfId="2752" priority="2750">
      <formula>$BG38=10</formula>
    </cfRule>
    <cfRule type="expression" dxfId="2751" priority="2751">
      <formula>$BG38=9</formula>
    </cfRule>
    <cfRule type="expression" dxfId="2750" priority="2752">
      <formula>$BG38=8</formula>
    </cfRule>
    <cfRule type="expression" dxfId="2749" priority="2753">
      <formula>$BG38=7</formula>
    </cfRule>
    <cfRule type="expression" dxfId="2748" priority="2754">
      <formula>$BG38=6</formula>
    </cfRule>
    <cfRule type="expression" dxfId="2747" priority="2755">
      <formula>$BG38=5</formula>
    </cfRule>
    <cfRule type="expression" dxfId="2746" priority="2756">
      <formula>$BG38=4</formula>
    </cfRule>
    <cfRule type="expression" dxfId="2745" priority="2757">
      <formula>$BG38=3</formula>
    </cfRule>
    <cfRule type="expression" dxfId="2744" priority="2758">
      <formula>$BG38=2</formula>
    </cfRule>
    <cfRule type="expression" dxfId="2743" priority="2759">
      <formula>$BG38=1</formula>
    </cfRule>
  </conditionalFormatting>
  <conditionalFormatting sqref="BA38:BA42">
    <cfRule type="beginsWith" dxfId="2742" priority="2728" operator="beginsWith" text="MUY ALTA">
      <formula>LEFT(BA38,LEN("MUY ALTA"))="MUY ALTA"</formula>
    </cfRule>
    <cfRule type="beginsWith" dxfId="2741" priority="2729" operator="beginsWith" text="ALTA">
      <formula>LEFT(BA38,LEN("ALTA"))="ALTA"</formula>
    </cfRule>
    <cfRule type="beginsWith" dxfId="2740" priority="2730" operator="beginsWith" text="MEDIA">
      <formula>LEFT(BA38,LEN("MEDIA"))="MEDIA"</formula>
    </cfRule>
    <cfRule type="beginsWith" dxfId="2739" priority="2731" operator="beginsWith" text="BAJA">
      <formula>LEFT(BA38,LEN("BAJA"))="BAJA"</formula>
    </cfRule>
    <cfRule type="beginsWith" dxfId="2738" priority="2732" operator="beginsWith" text="MUY BAJA">
      <formula>LEFT(BA38,LEN("MUY BAJA"))="MUY BAJA"</formula>
    </cfRule>
  </conditionalFormatting>
  <conditionalFormatting sqref="BC38:BC42">
    <cfRule type="beginsWith" dxfId="2737" priority="2723" operator="beginsWith" text="MUY ALTA">
      <formula>LEFT(BC38,LEN("MUY ALTA"))="MUY ALTA"</formula>
    </cfRule>
    <cfRule type="beginsWith" dxfId="2736" priority="2724" operator="beginsWith" text="ALTA">
      <formula>LEFT(BC38,LEN("ALTA"))="ALTA"</formula>
    </cfRule>
    <cfRule type="beginsWith" dxfId="2735" priority="2725" operator="beginsWith" text="MEDIA">
      <formula>LEFT(BC38,LEN("MEDIA"))="MEDIA"</formula>
    </cfRule>
    <cfRule type="beginsWith" dxfId="2734" priority="2726" operator="beginsWith" text="BAJA">
      <formula>LEFT(BC38,LEN("BAJA"))="BAJA"</formula>
    </cfRule>
    <cfRule type="beginsWith" dxfId="2733" priority="2727" operator="beginsWith" text="MUY BAJA">
      <formula>LEFT(BC38,LEN("MUY BAJA"))="MUY BAJA"</formula>
    </cfRule>
  </conditionalFormatting>
  <conditionalFormatting sqref="AR38:AS42">
    <cfRule type="cellIs" dxfId="2732" priority="2721" operator="equal">
      <formula>"NO"</formula>
    </cfRule>
  </conditionalFormatting>
  <conditionalFormatting sqref="BE38:BE42">
    <cfRule type="cellIs" dxfId="2731" priority="2718" operator="equal">
      <formula>"Evitar"</formula>
    </cfRule>
    <cfRule type="cellIs" dxfId="2730" priority="2719" operator="equal">
      <formula>"Aceptar"</formula>
    </cfRule>
    <cfRule type="cellIs" dxfId="2729" priority="2720" operator="equal">
      <formula>"Reducir"</formula>
    </cfRule>
  </conditionalFormatting>
  <conditionalFormatting sqref="AG38:AH42">
    <cfRule type="expression" dxfId="2728" priority="2716">
      <formula>AI38=15</formula>
    </cfRule>
  </conditionalFormatting>
  <conditionalFormatting sqref="AI38:AJ42">
    <cfRule type="expression" dxfId="2727" priority="2715">
      <formula>AG38=25</formula>
    </cfRule>
  </conditionalFormatting>
  <conditionalFormatting sqref="AE38:AF38">
    <cfRule type="expression" dxfId="2726" priority="2702">
      <formula>AE38=10</formula>
    </cfRule>
    <cfRule type="expression" dxfId="2725" priority="2703">
      <formula>AC38=15</formula>
    </cfRule>
    <cfRule type="expression" dxfId="2724" priority="2704">
      <formula>AA38=25</formula>
    </cfRule>
    <cfRule type="cellIs" dxfId="2723" priority="2714" operator="equal">
      <formula>25</formula>
    </cfRule>
  </conditionalFormatting>
  <conditionalFormatting sqref="AE38:AF38">
    <cfRule type="expression" dxfId="2722" priority="2711">
      <formula>AG38=15</formula>
    </cfRule>
    <cfRule type="expression" dxfId="2721" priority="2712">
      <formula>AI38=10</formula>
    </cfRule>
    <cfRule type="expression" dxfId="2720" priority="2713">
      <formula>AG38=15</formula>
    </cfRule>
  </conditionalFormatting>
  <conditionalFormatting sqref="AA38:AB38">
    <cfRule type="expression" dxfId="2719" priority="2708">
      <formula>AE38=10</formula>
    </cfRule>
    <cfRule type="expression" dxfId="2718" priority="2709">
      <formula>AA38=25</formula>
    </cfRule>
    <cfRule type="expression" dxfId="2717" priority="2710">
      <formula>AC38=15</formula>
    </cfRule>
  </conditionalFormatting>
  <conditionalFormatting sqref="AC38:AD38">
    <cfRule type="expression" dxfId="2716" priority="2705">
      <formula>AC38=15</formula>
    </cfRule>
    <cfRule type="expression" dxfId="2715" priority="2706">
      <formula>AE38=10</formula>
    </cfRule>
    <cfRule type="expression" dxfId="2714" priority="2707">
      <formula>AA38=25</formula>
    </cfRule>
  </conditionalFormatting>
  <conditionalFormatting sqref="AE39:AF42">
    <cfRule type="expression" dxfId="2713" priority="2689">
      <formula>AE39=10</formula>
    </cfRule>
    <cfRule type="expression" dxfId="2712" priority="2690">
      <formula>AC39=15</formula>
    </cfRule>
    <cfRule type="expression" dxfId="2711" priority="2691">
      <formula>AA39=25</formula>
    </cfRule>
    <cfRule type="cellIs" dxfId="2710" priority="2701" operator="equal">
      <formula>25</formula>
    </cfRule>
  </conditionalFormatting>
  <conditionalFormatting sqref="AE39:AF42">
    <cfRule type="expression" dxfId="2709" priority="2698">
      <formula>AG39=15</formula>
    </cfRule>
    <cfRule type="expression" dxfId="2708" priority="2699">
      <formula>AI39=10</formula>
    </cfRule>
    <cfRule type="expression" dxfId="2707" priority="2700">
      <formula>AG39=15</formula>
    </cfRule>
  </conditionalFormatting>
  <conditionalFormatting sqref="AA39:AB42">
    <cfRule type="expression" dxfId="2706" priority="2695">
      <formula>AE39=10</formula>
    </cfRule>
    <cfRule type="expression" dxfId="2705" priority="2696">
      <formula>AA39=25</formula>
    </cfRule>
    <cfRule type="expression" dxfId="2704" priority="2697">
      <formula>AC39=15</formula>
    </cfRule>
  </conditionalFormatting>
  <conditionalFormatting sqref="AC39:AD42">
    <cfRule type="expression" dxfId="2703" priority="2692">
      <formula>AC39=15</formula>
    </cfRule>
    <cfRule type="expression" dxfId="2702" priority="2693">
      <formula>AE39=10</formula>
    </cfRule>
    <cfRule type="expression" dxfId="2701" priority="2694">
      <formula>AA39=25</formula>
    </cfRule>
  </conditionalFormatting>
  <conditionalFormatting sqref="Y38:Y42">
    <cfRule type="expression" dxfId="2700" priority="2688">
      <formula>Z38="X"</formula>
    </cfRule>
  </conditionalFormatting>
  <conditionalFormatting sqref="AM38">
    <cfRule type="cellIs" dxfId="2699" priority="2685" operator="equal">
      <formula>0.6</formula>
    </cfRule>
    <cfRule type="cellIs" dxfId="2698" priority="2686" operator="equal">
      <formula>1</formula>
    </cfRule>
    <cfRule type="cellIs" dxfId="2697" priority="2687" operator="equal">
      <formula>0.8</formula>
    </cfRule>
  </conditionalFormatting>
  <conditionalFormatting sqref="BE38:BE42">
    <cfRule type="cellIs" dxfId="2696" priority="2684" operator="equal">
      <formula>"compartir"</formula>
    </cfRule>
  </conditionalFormatting>
  <conditionalFormatting sqref="Z38">
    <cfRule type="cellIs" dxfId="2695" priority="2683" operator="equal">
      <formula>"X"</formula>
    </cfRule>
  </conditionalFormatting>
  <conditionalFormatting sqref="Z38">
    <cfRule type="cellIs" dxfId="2694" priority="2682" operator="equal">
      <formula>"X"</formula>
    </cfRule>
  </conditionalFormatting>
  <conditionalFormatting sqref="Z38">
    <cfRule type="expression" dxfId="2693" priority="2680">
      <formula>Y38=Y</formula>
    </cfRule>
    <cfRule type="expression" dxfId="2692" priority="2681">
      <formula>Y38="y"</formula>
    </cfRule>
  </conditionalFormatting>
  <conditionalFormatting sqref="T38:T42">
    <cfRule type="expression" dxfId="2691" priority="2668">
      <formula>"&lt;,2"</formula>
    </cfRule>
  </conditionalFormatting>
  <conditionalFormatting sqref="U38:U42">
    <cfRule type="cellIs" dxfId="2690" priority="2660" operator="equal">
      <formula>20</formula>
    </cfRule>
    <cfRule type="cellIs" dxfId="2689" priority="2661" operator="equal">
      <formula>10</formula>
    </cfRule>
    <cfRule type="cellIs" dxfId="2688" priority="2662" operator="equal">
      <formula>5</formula>
    </cfRule>
    <cfRule type="cellIs" dxfId="2687" priority="2663" operator="equal">
      <formula>1</formula>
    </cfRule>
    <cfRule type="cellIs" dxfId="2686" priority="2664" operator="equal">
      <formula>0.8</formula>
    </cfRule>
    <cfRule type="cellIs" dxfId="2685" priority="2665" operator="equal">
      <formula>0.6</formula>
    </cfRule>
    <cfRule type="cellIs" dxfId="2684" priority="2666" operator="equal">
      <formula>0.4</formula>
    </cfRule>
    <cfRule type="cellIs" dxfId="2683" priority="2667" operator="equal">
      <formula>20%</formula>
    </cfRule>
  </conditionalFormatting>
  <conditionalFormatting sqref="S38:S42">
    <cfRule type="cellIs" dxfId="2682" priority="2659" operator="equal">
      <formula>0.2</formula>
    </cfRule>
  </conditionalFormatting>
  <conditionalFormatting sqref="R38:R42">
    <cfRule type="beginsWith" priority="2646" operator="beginsWith" text="La actividad que conlleva el riesgo se ejecuta como máximos 2 veces por año">
      <formula>LEFT(R38,LEN("La actividad que conlleva el riesgo se ejecuta como máximos 2 veces por año"))="La actividad que conlleva el riesgo se ejecuta como máximos 2 veces por año"</formula>
    </cfRule>
    <cfRule type="cellIs" dxfId="2681" priority="2647" operator="equal">
      <formula>"La actividad que conlleva el riesgo se ejecuta como máximos 2 veces por año"</formula>
    </cfRule>
    <cfRule type="cellIs" dxfId="2680" priority="2648" operator="equal">
      <formula>"La actividad que conlleva el riesgo se ejecuta como máximos 2 veces por año "</formula>
    </cfRule>
    <cfRule type="containsText" dxfId="2679" priority="2650" operator="containsText" text="La actividad que conlleva el riesgo se ejecuta como máximos 2 veces por año">
      <formula>NOT(ISERROR(SEARCH("La actividad que conlleva el riesgo se ejecuta como máximos 2 veces por año",R38)))</formula>
    </cfRule>
    <cfRule type="cellIs" dxfId="2678" priority="2651" operator="equal">
      <formula>"La actividad que conlleva el riesgo se ejecuta como máximos 2 veces por año"</formula>
    </cfRule>
    <cfRule type="cellIs" dxfId="2677" priority="2652" operator="equal">
      <formula>"La actividad que conlleva el riesgo se ejecuta como máximos 2 veces por año"</formula>
    </cfRule>
  </conditionalFormatting>
  <conditionalFormatting sqref="W38">
    <cfRule type="expression" dxfId="2676" priority="2643" stopIfTrue="1">
      <formula>$V$20=25</formula>
    </cfRule>
    <cfRule type="expression" dxfId="2675" priority="2644">
      <formula>$V$20</formula>
    </cfRule>
    <cfRule type="expression" dxfId="2674" priority="2645">
      <formula>$V$20=25</formula>
    </cfRule>
    <cfRule type="expression" dxfId="2673" priority="2669">
      <formula>$U38=25</formula>
    </cfRule>
    <cfRule type="expression" dxfId="2672" priority="2670">
      <formula>$U38=24</formula>
    </cfRule>
    <cfRule type="expression" dxfId="2671" priority="2671">
      <formula>$U38=23</formula>
    </cfRule>
    <cfRule type="expression" dxfId="2670" priority="2672">
      <formula>$U38=22</formula>
    </cfRule>
    <cfRule type="expression" dxfId="2669" priority="2673">
      <formula>$U38=21</formula>
    </cfRule>
    <cfRule type="expression" dxfId="2668" priority="2674">
      <formula>$U38=20</formula>
    </cfRule>
    <cfRule type="expression" dxfId="2667" priority="2675">
      <formula>$U38=19</formula>
    </cfRule>
    <cfRule type="expression" dxfId="2666" priority="2676">
      <formula>$V$20</formula>
    </cfRule>
    <cfRule type="expression" dxfId="2665" priority="2677">
      <formula>$V38=17</formula>
    </cfRule>
    <cfRule type="expression" dxfId="2664" priority="2678">
      <formula>$V38=16</formula>
    </cfRule>
    <cfRule type="expression" dxfId="2663" priority="2679">
      <formula>$V38=15</formula>
    </cfRule>
  </conditionalFormatting>
  <conditionalFormatting sqref="V38:V42">
    <cfRule type="endsWith" dxfId="2662" priority="2628" operator="endsWith" text="11">
      <formula>RIGHT(V38,LEN("11"))="11"</formula>
    </cfRule>
    <cfRule type="endsWith" dxfId="2661" priority="2629" operator="endsWith" text="12">
      <formula>RIGHT(V38,LEN("12"))="12"</formula>
    </cfRule>
    <cfRule type="endsWith" dxfId="2660" priority="2630" operator="endsWith" text="13">
      <formula>RIGHT(V38,LEN("13"))="13"</formula>
    </cfRule>
    <cfRule type="endsWith" dxfId="2659" priority="2631" operator="endsWith" text="14">
      <formula>RIGHT(V38,LEN("14"))="14"</formula>
    </cfRule>
    <cfRule type="endsWith" dxfId="2658" priority="2632" operator="endsWith" text="15">
      <formula>RIGHT(V38,LEN("15"))="15"</formula>
    </cfRule>
    <cfRule type="endsWith" dxfId="2657" priority="2633" operator="endsWith" text="16">
      <formula>RIGHT(V38,LEN("16"))="16"</formula>
    </cfRule>
    <cfRule type="endsWith" dxfId="2656" priority="2634" operator="endsWith" text="17">
      <formula>RIGHT(V38,LEN("17"))="17"</formula>
    </cfRule>
    <cfRule type="endsWith" dxfId="2655" priority="2635" operator="endsWith" text="25">
      <formula>RIGHT(V38,LEN("25"))="25"</formula>
    </cfRule>
    <cfRule type="endsWith" dxfId="2654" priority="2636" operator="endsWith" text="24">
      <formula>RIGHT(V38,LEN("24"))="24"</formula>
    </cfRule>
    <cfRule type="endsWith" dxfId="2653" priority="2637" operator="endsWith" text="23">
      <formula>RIGHT(V38,LEN("23"))="23"</formula>
    </cfRule>
    <cfRule type="endsWith" dxfId="2652" priority="2638" operator="endsWith" text="22">
      <formula>RIGHT(V38,LEN("22"))="22"</formula>
    </cfRule>
    <cfRule type="endsWith" dxfId="2651" priority="2639" operator="endsWith" text="21">
      <formula>RIGHT(V38,LEN("21"))="21"</formula>
    </cfRule>
    <cfRule type="endsWith" dxfId="2650" priority="2640" operator="endsWith" text="20">
      <formula>RIGHT(V38,LEN("20"))="20"</formula>
    </cfRule>
    <cfRule type="endsWith" dxfId="2649" priority="2641" operator="endsWith" text="19">
      <formula>RIGHT(V38,LEN("19"))="19"</formula>
    </cfRule>
    <cfRule type="endsWith" dxfId="2648" priority="2642" operator="endsWith" text="18">
      <formula>RIGHT(V38,LEN("18"))="18"</formula>
    </cfRule>
  </conditionalFormatting>
  <conditionalFormatting sqref="Y50:Y54">
    <cfRule type="cellIs" dxfId="2647" priority="2627" operator="equal">
      <formula>"X"</formula>
    </cfRule>
  </conditionalFormatting>
  <conditionalFormatting sqref="AN50:AO54">
    <cfRule type="cellIs" dxfId="2646" priority="2625" operator="equal">
      <formula>"NO"</formula>
    </cfRule>
    <cfRule type="cellIs" dxfId="2645" priority="2626" operator="equal">
      <formula>"SI"</formula>
    </cfRule>
  </conditionalFormatting>
  <conditionalFormatting sqref="AP50:AQ54">
    <cfRule type="cellIs" dxfId="2644" priority="2623" operator="equal">
      <formula>"ALE"</formula>
    </cfRule>
    <cfRule type="cellIs" dxfId="2643" priority="2624" operator="equal">
      <formula>"CON"</formula>
    </cfRule>
  </conditionalFormatting>
  <conditionalFormatting sqref="AG50:AH54">
    <cfRule type="cellIs" dxfId="2642" priority="2622" operator="equal">
      <formula>25</formula>
    </cfRule>
  </conditionalFormatting>
  <conditionalFormatting sqref="AI50:AJ54">
    <cfRule type="cellIs" dxfId="2641" priority="2621" operator="equal">
      <formula>15</formula>
    </cfRule>
  </conditionalFormatting>
  <conditionalFormatting sqref="Y50:Y54">
    <cfRule type="cellIs" dxfId="2640" priority="2613" operator="equal">
      <formula>"Y"</formula>
    </cfRule>
  </conditionalFormatting>
  <conditionalFormatting sqref="AL50:AL54">
    <cfRule type="cellIs" dxfId="2639" priority="2617" operator="equal">
      <formula>0</formula>
    </cfRule>
    <cfRule type="cellIs" dxfId="2638" priority="2618" operator="between">
      <formula>"0.1"</formula>
      <formula>100</formula>
    </cfRule>
    <cfRule type="cellIs" dxfId="2637" priority="2619" operator="between">
      <formula>0</formula>
      <formula>100</formula>
    </cfRule>
    <cfRule type="cellIs" dxfId="2636" priority="2620" operator="between">
      <formula>0</formula>
      <formula>100</formula>
    </cfRule>
  </conditionalFormatting>
  <conditionalFormatting sqref="AL50:AL54">
    <cfRule type="cellIs" dxfId="2635" priority="2616" operator="equal">
      <formula>0.58</formula>
    </cfRule>
  </conditionalFormatting>
  <conditionalFormatting sqref="AR50:AS54">
    <cfRule type="cellIs" dxfId="2634" priority="2614" operator="equal">
      <formula>"NO"</formula>
    </cfRule>
  </conditionalFormatting>
  <conditionalFormatting sqref="AG50:AH54">
    <cfRule type="expression" dxfId="2633" priority="2612">
      <formula>AI50=15</formula>
    </cfRule>
  </conditionalFormatting>
  <conditionalFormatting sqref="AI50:AJ54">
    <cfRule type="expression" dxfId="2632" priority="2611">
      <formula>AG50=25</formula>
    </cfRule>
  </conditionalFormatting>
  <conditionalFormatting sqref="AE50:AF50">
    <cfRule type="expression" dxfId="2631" priority="2598">
      <formula>AE50=10</formula>
    </cfRule>
    <cfRule type="expression" dxfId="2630" priority="2599">
      <formula>AC50=15</formula>
    </cfRule>
    <cfRule type="expression" dxfId="2629" priority="2600">
      <formula>AA50=25</formula>
    </cfRule>
    <cfRule type="cellIs" dxfId="2628" priority="2610" operator="equal">
      <formula>25</formula>
    </cfRule>
  </conditionalFormatting>
  <conditionalFormatting sqref="AE50:AF50">
    <cfRule type="expression" dxfId="2627" priority="2607">
      <formula>AG50=15</formula>
    </cfRule>
    <cfRule type="expression" dxfId="2626" priority="2608">
      <formula>AI50=10</formula>
    </cfRule>
    <cfRule type="expression" dxfId="2625" priority="2609">
      <formula>AG50=15</formula>
    </cfRule>
  </conditionalFormatting>
  <conditionalFormatting sqref="AA50:AB50">
    <cfRule type="expression" dxfId="2624" priority="2604">
      <formula>AE50=10</formula>
    </cfRule>
    <cfRule type="expression" dxfId="2623" priority="2605">
      <formula>AA50=25</formula>
    </cfRule>
    <cfRule type="expression" dxfId="2622" priority="2606">
      <formula>AC50=15</formula>
    </cfRule>
  </conditionalFormatting>
  <conditionalFormatting sqref="AC50:AD50">
    <cfRule type="expression" dxfId="2621" priority="2601">
      <formula>AC50=15</formula>
    </cfRule>
    <cfRule type="expression" dxfId="2620" priority="2602">
      <formula>AE50=10</formula>
    </cfRule>
    <cfRule type="expression" dxfId="2619" priority="2603">
      <formula>AA50=25</formula>
    </cfRule>
  </conditionalFormatting>
  <conditionalFormatting sqref="AE51:AF54">
    <cfRule type="expression" dxfId="2618" priority="2585">
      <formula>AE51=10</formula>
    </cfRule>
    <cfRule type="expression" dxfId="2617" priority="2586">
      <formula>AC51=15</formula>
    </cfRule>
    <cfRule type="expression" dxfId="2616" priority="2587">
      <formula>AA51=25</formula>
    </cfRule>
    <cfRule type="cellIs" dxfId="2615" priority="2597" operator="equal">
      <formula>25</formula>
    </cfRule>
  </conditionalFormatting>
  <conditionalFormatting sqref="AE51:AF54">
    <cfRule type="expression" dxfId="2614" priority="2594">
      <formula>AG51=15</formula>
    </cfRule>
    <cfRule type="expression" dxfId="2613" priority="2595">
      <formula>AI51=10</formula>
    </cfRule>
    <cfRule type="expression" dxfId="2612" priority="2596">
      <formula>AG51=15</formula>
    </cfRule>
  </conditionalFormatting>
  <conditionalFormatting sqref="AA51:AB54">
    <cfRule type="expression" dxfId="2611" priority="2591">
      <formula>AE51=10</formula>
    </cfRule>
    <cfRule type="expression" dxfId="2610" priority="2592">
      <formula>AA51=25</formula>
    </cfRule>
    <cfRule type="expression" dxfId="2609" priority="2593">
      <formula>AC51=15</formula>
    </cfRule>
  </conditionalFormatting>
  <conditionalFormatting sqref="AC51:AD54">
    <cfRule type="expression" dxfId="2608" priority="2588">
      <formula>AC51=15</formula>
    </cfRule>
    <cfRule type="expression" dxfId="2607" priority="2589">
      <formula>AE51=10</formula>
    </cfRule>
    <cfRule type="expression" dxfId="2606" priority="2590">
      <formula>AA51=25</formula>
    </cfRule>
  </conditionalFormatting>
  <conditionalFormatting sqref="Y50:Y54">
    <cfRule type="expression" dxfId="2605" priority="2584">
      <formula>Z50="X"</formula>
    </cfRule>
  </conditionalFormatting>
  <conditionalFormatting sqref="AM50">
    <cfRule type="cellIs" dxfId="2604" priority="2581" operator="equal">
      <formula>0.6</formula>
    </cfRule>
    <cfRule type="cellIs" dxfId="2603" priority="2582" operator="equal">
      <formula>1</formula>
    </cfRule>
    <cfRule type="cellIs" dxfId="2602" priority="2583" operator="equal">
      <formula>0.8</formula>
    </cfRule>
  </conditionalFormatting>
  <conditionalFormatting sqref="Z50">
    <cfRule type="cellIs" dxfId="2601" priority="2580" operator="equal">
      <formula>"X"</formula>
    </cfRule>
  </conditionalFormatting>
  <conditionalFormatting sqref="Z50">
    <cfRule type="cellIs" dxfId="2600" priority="2579" operator="equal">
      <formula>"X"</formula>
    </cfRule>
  </conditionalFormatting>
  <conditionalFormatting sqref="Z50">
    <cfRule type="expression" dxfId="2599" priority="2577">
      <formula>Y50=Y</formula>
    </cfRule>
    <cfRule type="expression" dxfId="2598" priority="2578">
      <formula>Y50="y"</formula>
    </cfRule>
  </conditionalFormatting>
  <conditionalFormatting sqref="T50:T54">
    <cfRule type="expression" dxfId="2597" priority="2576">
      <formula>"&lt;,2"</formula>
    </cfRule>
  </conditionalFormatting>
  <conditionalFormatting sqref="U50:U54">
    <cfRule type="cellIs" dxfId="2596" priority="2568" operator="equal">
      <formula>20</formula>
    </cfRule>
    <cfRule type="cellIs" dxfId="2595" priority="2569" operator="equal">
      <formula>10</formula>
    </cfRule>
    <cfRule type="cellIs" dxfId="2594" priority="2570" operator="equal">
      <formula>5</formula>
    </cfRule>
    <cfRule type="cellIs" dxfId="2593" priority="2571" operator="equal">
      <formula>1</formula>
    </cfRule>
    <cfRule type="cellIs" dxfId="2592" priority="2572" operator="equal">
      <formula>0.8</formula>
    </cfRule>
    <cfRule type="cellIs" dxfId="2591" priority="2573" operator="equal">
      <formula>0.6</formula>
    </cfRule>
    <cfRule type="cellIs" dxfId="2590" priority="2574" operator="equal">
      <formula>0.4</formula>
    </cfRule>
    <cfRule type="cellIs" dxfId="2589" priority="2575" operator="equal">
      <formula>20%</formula>
    </cfRule>
  </conditionalFormatting>
  <conditionalFormatting sqref="S50:S54">
    <cfRule type="cellIs" dxfId="2588" priority="2567" operator="equal">
      <formula>0.2</formula>
    </cfRule>
  </conditionalFormatting>
  <conditionalFormatting sqref="R50:R54">
    <cfRule type="beginsWith" priority="2554" operator="beginsWith" text="La actividad que conlleva el riesgo se ejecuta como máximos 2 veces por año">
      <formula>LEFT(R50,LEN("La actividad que conlleva el riesgo se ejecuta como máximos 2 veces por año"))="La actividad que conlleva el riesgo se ejecuta como máximos 2 veces por año"</formula>
    </cfRule>
    <cfRule type="cellIs" dxfId="2587" priority="2555" operator="equal">
      <formula>"La actividad que conlleva el riesgo se ejecuta como máximos 2 veces por año"</formula>
    </cfRule>
    <cfRule type="cellIs" dxfId="2586" priority="2556" operator="equal">
      <formula>"La actividad que conlleva el riesgo se ejecuta como máximos 2 veces por año "</formula>
    </cfRule>
    <cfRule type="containsText" dxfId="2585" priority="2558" operator="containsText" text="La actividad que conlleva el riesgo se ejecuta como máximos 2 veces por año">
      <formula>NOT(ISERROR(SEARCH("La actividad que conlleva el riesgo se ejecuta como máximos 2 veces por año",R50)))</formula>
    </cfRule>
    <cfRule type="cellIs" dxfId="2584" priority="2559" operator="equal">
      <formula>"La actividad que conlleva el riesgo se ejecuta como máximos 2 veces por año"</formula>
    </cfRule>
    <cfRule type="cellIs" dxfId="2583" priority="2560" operator="equal">
      <formula>"La actividad que conlleva el riesgo se ejecuta como máximos 2 veces por año"</formula>
    </cfRule>
  </conditionalFormatting>
  <conditionalFormatting sqref="V50:V54">
    <cfRule type="endsWith" dxfId="2582" priority="2539" operator="endsWith" text="11">
      <formula>RIGHT(V50,LEN("11"))="11"</formula>
    </cfRule>
    <cfRule type="endsWith" dxfId="2581" priority="2540" operator="endsWith" text="12">
      <formula>RIGHT(V50,LEN("12"))="12"</formula>
    </cfRule>
    <cfRule type="endsWith" dxfId="2580" priority="2541" operator="endsWith" text="13">
      <formula>RIGHT(V50,LEN("13"))="13"</formula>
    </cfRule>
    <cfRule type="endsWith" dxfId="2579" priority="2542" operator="endsWith" text="14">
      <formula>RIGHT(V50,LEN("14"))="14"</formula>
    </cfRule>
    <cfRule type="endsWith" dxfId="2578" priority="2543" operator="endsWith" text="15">
      <formula>RIGHT(V50,LEN("15"))="15"</formula>
    </cfRule>
    <cfRule type="endsWith" dxfId="2577" priority="2544" operator="endsWith" text="16">
      <formula>RIGHT(V50,LEN("16"))="16"</formula>
    </cfRule>
    <cfRule type="endsWith" dxfId="2576" priority="2545" operator="endsWith" text="17">
      <formula>RIGHT(V50,LEN("17"))="17"</formula>
    </cfRule>
    <cfRule type="endsWith" dxfId="2575" priority="2546" operator="endsWith" text="25">
      <formula>RIGHT(V50,LEN("25"))="25"</formula>
    </cfRule>
    <cfRule type="endsWith" dxfId="2574" priority="2547" operator="endsWith" text="24">
      <formula>RIGHT(V50,LEN("24"))="24"</formula>
    </cfRule>
    <cfRule type="endsWith" dxfId="2573" priority="2548" operator="endsWith" text="23">
      <formula>RIGHT(V50,LEN("23"))="23"</formula>
    </cfRule>
    <cfRule type="endsWith" dxfId="2572" priority="2549" operator="endsWith" text="22">
      <formula>RIGHT(V50,LEN("22"))="22"</formula>
    </cfRule>
    <cfRule type="endsWith" dxfId="2571" priority="2550" operator="endsWith" text="21">
      <formula>RIGHT(V50,LEN("21"))="21"</formula>
    </cfRule>
    <cfRule type="endsWith" dxfId="2570" priority="2551" operator="endsWith" text="20">
      <formula>RIGHT(V50,LEN("20"))="20"</formula>
    </cfRule>
    <cfRule type="endsWith" dxfId="2569" priority="2552" operator="endsWith" text="19">
      <formula>RIGHT(V50,LEN("19"))="19"</formula>
    </cfRule>
    <cfRule type="endsWith" dxfId="2568" priority="2553" operator="endsWith" text="18">
      <formula>RIGHT(V50,LEN("18"))="18"</formula>
    </cfRule>
  </conditionalFormatting>
  <conditionalFormatting sqref="BE128">
    <cfRule type="cellIs" dxfId="2567" priority="442" stopIfTrue="1" operator="equal">
      <formula>"SI"</formula>
    </cfRule>
  </conditionalFormatting>
  <conditionalFormatting sqref="BB128:BB132">
    <cfRule type="expression" dxfId="2566" priority="416">
      <formula>"&lt;,2"</formula>
    </cfRule>
  </conditionalFormatting>
  <conditionalFormatting sqref="AZ128:AZ132">
    <cfRule type="expression" dxfId="2565" priority="415">
      <formula>"&lt;,2"</formula>
    </cfRule>
  </conditionalFormatting>
  <conditionalFormatting sqref="BD128">
    <cfRule type="expression" dxfId="2564" priority="417">
      <formula>$BG128=25</formula>
    </cfRule>
    <cfRule type="expression" dxfId="2563" priority="418">
      <formula>$BG128=24</formula>
    </cfRule>
    <cfRule type="expression" dxfId="2562" priority="419">
      <formula>$BG128=23</formula>
    </cfRule>
    <cfRule type="expression" dxfId="2561" priority="420">
      <formula>$BG128=22</formula>
    </cfRule>
    <cfRule type="expression" dxfId="2560" priority="421">
      <formula>$BG128=21</formula>
    </cfRule>
    <cfRule type="expression" dxfId="2559" priority="422">
      <formula>$BG128=20</formula>
    </cfRule>
    <cfRule type="expression" dxfId="2558" priority="423">
      <formula>$BG128=19</formula>
    </cfRule>
    <cfRule type="expression" dxfId="2557" priority="424">
      <formula>$BG128=18</formula>
    </cfRule>
    <cfRule type="expression" dxfId="2556" priority="425">
      <formula>$BG128=17</formula>
    </cfRule>
    <cfRule type="expression" dxfId="2555" priority="426">
      <formula>$BG128=16</formula>
    </cfRule>
    <cfRule type="expression" dxfId="2554" priority="427">
      <formula>$BG128=15</formula>
    </cfRule>
    <cfRule type="expression" dxfId="2553" priority="428">
      <formula>$BG128=14</formula>
    </cfRule>
    <cfRule type="expression" dxfId="2552" priority="429">
      <formula>$BG128=13</formula>
    </cfRule>
    <cfRule type="expression" dxfId="2551" priority="430">
      <formula>$BG128=12</formula>
    </cfRule>
    <cfRule type="expression" dxfId="2550" priority="431">
      <formula>$BG128=11</formula>
    </cfRule>
    <cfRule type="expression" dxfId="2549" priority="432">
      <formula>$BG128=10</formula>
    </cfRule>
    <cfRule type="expression" dxfId="2548" priority="433">
      <formula>$BG128=9</formula>
    </cfRule>
    <cfRule type="expression" dxfId="2547" priority="434">
      <formula>$BG128=8</formula>
    </cfRule>
    <cfRule type="expression" dxfId="2546" priority="435">
      <formula>$BG128=7</formula>
    </cfRule>
    <cfRule type="expression" dxfId="2545" priority="436">
      <formula>$BG128=6</formula>
    </cfRule>
    <cfRule type="expression" dxfId="2544" priority="437">
      <formula>$BG128=5</formula>
    </cfRule>
    <cfRule type="expression" dxfId="2543" priority="438">
      <formula>$BG128=4</formula>
    </cfRule>
    <cfRule type="expression" dxfId="2542" priority="439">
      <formula>$BG128=3</formula>
    </cfRule>
    <cfRule type="expression" dxfId="2541" priority="440">
      <formula>$BG128=2</formula>
    </cfRule>
    <cfRule type="expression" dxfId="2540" priority="441">
      <formula>$BG128=1</formula>
    </cfRule>
  </conditionalFormatting>
  <conditionalFormatting sqref="BA128:BA132">
    <cfRule type="beginsWith" dxfId="2539" priority="410" operator="beginsWith" text="MUY ALTA">
      <formula>LEFT(BA128,LEN("MUY ALTA"))="MUY ALTA"</formula>
    </cfRule>
    <cfRule type="beginsWith" dxfId="2538" priority="411" operator="beginsWith" text="ALTA">
      <formula>LEFT(BA128,LEN("ALTA"))="ALTA"</formula>
    </cfRule>
    <cfRule type="beginsWith" dxfId="2537" priority="412" operator="beginsWith" text="MEDIA">
      <formula>LEFT(BA128,LEN("MEDIA"))="MEDIA"</formula>
    </cfRule>
    <cfRule type="beginsWith" dxfId="2536" priority="413" operator="beginsWith" text="BAJA">
      <formula>LEFT(BA128,LEN("BAJA"))="BAJA"</formula>
    </cfRule>
    <cfRule type="beginsWith" dxfId="2535" priority="414" operator="beginsWith" text="MUY BAJA">
      <formula>LEFT(BA128,LEN("MUY BAJA"))="MUY BAJA"</formula>
    </cfRule>
  </conditionalFormatting>
  <conditionalFormatting sqref="BC128:BC132">
    <cfRule type="beginsWith" dxfId="2534" priority="405" operator="beginsWith" text="MUY ALTA">
      <formula>LEFT(BC128,LEN("MUY ALTA"))="MUY ALTA"</formula>
    </cfRule>
    <cfRule type="beginsWith" dxfId="2533" priority="406" operator="beginsWith" text="ALTA">
      <formula>LEFT(BC128,LEN("ALTA"))="ALTA"</formula>
    </cfRule>
    <cfRule type="beginsWith" dxfId="2532" priority="407" operator="beginsWith" text="MEDIA">
      <formula>LEFT(BC128,LEN("MEDIA"))="MEDIA"</formula>
    </cfRule>
    <cfRule type="beginsWith" dxfId="2531" priority="408" operator="beginsWith" text="BAJA">
      <formula>LEFT(BC128,LEN("BAJA"))="BAJA"</formula>
    </cfRule>
    <cfRule type="beginsWith" dxfId="2530" priority="409" operator="beginsWith" text="MUY BAJA">
      <formula>LEFT(BC128,LEN("MUY BAJA"))="MUY BAJA"</formula>
    </cfRule>
  </conditionalFormatting>
  <conditionalFormatting sqref="BE128:BE132">
    <cfRule type="cellIs" dxfId="2529" priority="402" operator="equal">
      <formula>"Evitar"</formula>
    </cfRule>
    <cfRule type="cellIs" dxfId="2528" priority="403" operator="equal">
      <formula>"Aceptar"</formula>
    </cfRule>
    <cfRule type="cellIs" dxfId="2527" priority="404" operator="equal">
      <formula>"Reducir"</formula>
    </cfRule>
  </conditionalFormatting>
  <conditionalFormatting sqref="BE128:BE132">
    <cfRule type="cellIs" dxfId="2526" priority="401" operator="equal">
      <formula>"compartir"</formula>
    </cfRule>
  </conditionalFormatting>
  <conditionalFormatting sqref="BE50">
    <cfRule type="cellIs" dxfId="2525" priority="2538" stopIfTrue="1" operator="equal">
      <formula>"SI"</formula>
    </cfRule>
  </conditionalFormatting>
  <conditionalFormatting sqref="BB50:BB54">
    <cfRule type="expression" dxfId="2524" priority="2512">
      <formula>"&lt;,2"</formula>
    </cfRule>
  </conditionalFormatting>
  <conditionalFormatting sqref="AZ50:AZ54">
    <cfRule type="expression" dxfId="2523" priority="2511">
      <formula>"&lt;,2"</formula>
    </cfRule>
  </conditionalFormatting>
  <conditionalFormatting sqref="BD50">
    <cfRule type="expression" dxfId="2522" priority="2513">
      <formula>$BG50=25</formula>
    </cfRule>
    <cfRule type="expression" dxfId="2521" priority="2514">
      <formula>$BG50=24</formula>
    </cfRule>
    <cfRule type="expression" dxfId="2520" priority="2515">
      <formula>$BG50=23</formula>
    </cfRule>
    <cfRule type="expression" dxfId="2519" priority="2516">
      <formula>$BG50=22</formula>
    </cfRule>
    <cfRule type="expression" dxfId="2518" priority="2517">
      <formula>$BG50=21</formula>
    </cfRule>
    <cfRule type="expression" dxfId="2517" priority="2518">
      <formula>$BG50=20</formula>
    </cfRule>
    <cfRule type="expression" dxfId="2516" priority="2519">
      <formula>$BG50=19</formula>
    </cfRule>
    <cfRule type="expression" dxfId="2515" priority="2520">
      <formula>$BG50=18</formula>
    </cfRule>
    <cfRule type="expression" dxfId="2514" priority="2521">
      <formula>$BG50=17</formula>
    </cfRule>
    <cfRule type="expression" dxfId="2513" priority="2522">
      <formula>$BG50=16</formula>
    </cfRule>
    <cfRule type="expression" dxfId="2512" priority="2523">
      <formula>$BG50=15</formula>
    </cfRule>
    <cfRule type="expression" dxfId="2511" priority="2524">
      <formula>$BG50=14</formula>
    </cfRule>
    <cfRule type="expression" dxfId="2510" priority="2525">
      <formula>$BG50=13</formula>
    </cfRule>
    <cfRule type="expression" dxfId="2509" priority="2526">
      <formula>$BG50=12</formula>
    </cfRule>
    <cfRule type="expression" dxfId="2508" priority="2527">
      <formula>$BG50=11</formula>
    </cfRule>
    <cfRule type="expression" dxfId="2507" priority="2528">
      <formula>$BG50=10</formula>
    </cfRule>
    <cfRule type="expression" dxfId="2506" priority="2529">
      <formula>$BG50=9</formula>
    </cfRule>
    <cfRule type="expression" dxfId="2505" priority="2530">
      <formula>$BG50=8</formula>
    </cfRule>
    <cfRule type="expression" dxfId="2504" priority="2531">
      <formula>$BG50=7</formula>
    </cfRule>
    <cfRule type="expression" dxfId="2503" priority="2532">
      <formula>$BG50=6</formula>
    </cfRule>
    <cfRule type="expression" dxfId="2502" priority="2533">
      <formula>$BG50=5</formula>
    </cfRule>
    <cfRule type="expression" dxfId="2501" priority="2534">
      <formula>$BG50=4</formula>
    </cfRule>
    <cfRule type="expression" dxfId="2500" priority="2535">
      <formula>$BG50=3</formula>
    </cfRule>
    <cfRule type="expression" dxfId="2499" priority="2536">
      <formula>$BG50=2</formula>
    </cfRule>
    <cfRule type="expression" dxfId="2498" priority="2537">
      <formula>$BG50=1</formula>
    </cfRule>
  </conditionalFormatting>
  <conditionalFormatting sqref="BA50:BA54">
    <cfRule type="beginsWith" dxfId="2497" priority="2506" operator="beginsWith" text="MUY ALTA">
      <formula>LEFT(BA50,LEN("MUY ALTA"))="MUY ALTA"</formula>
    </cfRule>
    <cfRule type="beginsWith" dxfId="2496" priority="2507" operator="beginsWith" text="ALTA">
      <formula>LEFT(BA50,LEN("ALTA"))="ALTA"</formula>
    </cfRule>
    <cfRule type="beginsWith" dxfId="2495" priority="2508" operator="beginsWith" text="MEDIA">
      <formula>LEFT(BA50,LEN("MEDIA"))="MEDIA"</formula>
    </cfRule>
    <cfRule type="beginsWith" dxfId="2494" priority="2509" operator="beginsWith" text="BAJA">
      <formula>LEFT(BA50,LEN("BAJA"))="BAJA"</formula>
    </cfRule>
    <cfRule type="beginsWith" dxfId="2493" priority="2510" operator="beginsWith" text="MUY BAJA">
      <formula>LEFT(BA50,LEN("MUY BAJA"))="MUY BAJA"</formula>
    </cfRule>
  </conditionalFormatting>
  <conditionalFormatting sqref="BC50:BC54">
    <cfRule type="beginsWith" dxfId="2492" priority="2501" operator="beginsWith" text="MUY ALTA">
      <formula>LEFT(BC50,LEN("MUY ALTA"))="MUY ALTA"</formula>
    </cfRule>
    <cfRule type="beginsWith" dxfId="2491" priority="2502" operator="beginsWith" text="ALTA">
      <formula>LEFT(BC50,LEN("ALTA"))="ALTA"</formula>
    </cfRule>
    <cfRule type="beginsWith" dxfId="2490" priority="2503" operator="beginsWith" text="MEDIA">
      <formula>LEFT(BC50,LEN("MEDIA"))="MEDIA"</formula>
    </cfRule>
    <cfRule type="beginsWith" dxfId="2489" priority="2504" operator="beginsWith" text="BAJA">
      <formula>LEFT(BC50,LEN("BAJA"))="BAJA"</formula>
    </cfRule>
    <cfRule type="beginsWith" dxfId="2488" priority="2505" operator="beginsWith" text="MUY BAJA">
      <formula>LEFT(BC50,LEN("MUY BAJA"))="MUY BAJA"</formula>
    </cfRule>
  </conditionalFormatting>
  <conditionalFormatting sqref="BE50:BE54">
    <cfRule type="cellIs" dxfId="2487" priority="2498" operator="equal">
      <formula>"Evitar"</formula>
    </cfRule>
    <cfRule type="cellIs" dxfId="2486" priority="2499" operator="equal">
      <formula>"Aceptar"</formula>
    </cfRule>
    <cfRule type="cellIs" dxfId="2485" priority="2500" operator="equal">
      <formula>"Reducir"</formula>
    </cfRule>
  </conditionalFormatting>
  <conditionalFormatting sqref="BE50:BE54">
    <cfRule type="cellIs" dxfId="2484" priority="2497" operator="equal">
      <formula>"compartir"</formula>
    </cfRule>
  </conditionalFormatting>
  <conditionalFormatting sqref="Y56:Y60">
    <cfRule type="cellIs" dxfId="2483" priority="2496" operator="equal">
      <formula>"X"</formula>
    </cfRule>
  </conditionalFormatting>
  <conditionalFormatting sqref="AN56:AO60">
    <cfRule type="cellIs" dxfId="2482" priority="2494" operator="equal">
      <formula>"NO"</formula>
    </cfRule>
    <cfRule type="cellIs" dxfId="2481" priority="2495" operator="equal">
      <formula>"SI"</formula>
    </cfRule>
  </conditionalFormatting>
  <conditionalFormatting sqref="AP56:AQ60">
    <cfRule type="cellIs" dxfId="2480" priority="2492" operator="equal">
      <formula>"ALE"</formula>
    </cfRule>
    <cfRule type="cellIs" dxfId="2479" priority="2493" operator="equal">
      <formula>"CON"</formula>
    </cfRule>
  </conditionalFormatting>
  <conditionalFormatting sqref="AG56:AH60">
    <cfRule type="cellIs" dxfId="2478" priority="2491" operator="equal">
      <formula>25</formula>
    </cfRule>
  </conditionalFormatting>
  <conditionalFormatting sqref="AI56:AJ60">
    <cfRule type="cellIs" dxfId="2477" priority="2490" operator="equal">
      <formula>15</formula>
    </cfRule>
  </conditionalFormatting>
  <conditionalFormatting sqref="Y56:Y60">
    <cfRule type="cellIs" dxfId="2476" priority="2482" operator="equal">
      <formula>"Y"</formula>
    </cfRule>
  </conditionalFormatting>
  <conditionalFormatting sqref="AL56:AL60">
    <cfRule type="cellIs" dxfId="2475" priority="2486" operator="equal">
      <formula>0</formula>
    </cfRule>
    <cfRule type="cellIs" dxfId="2474" priority="2487" operator="between">
      <formula>"0.1"</formula>
      <formula>100</formula>
    </cfRule>
    <cfRule type="cellIs" dxfId="2473" priority="2488" operator="between">
      <formula>0</formula>
      <formula>100</formula>
    </cfRule>
    <cfRule type="cellIs" dxfId="2472" priority="2489" operator="between">
      <formula>0</formula>
      <formula>100</formula>
    </cfRule>
  </conditionalFormatting>
  <conditionalFormatting sqref="AL56:AL60">
    <cfRule type="cellIs" dxfId="2471" priority="2485" operator="equal">
      <formula>0.58</formula>
    </cfRule>
  </conditionalFormatting>
  <conditionalFormatting sqref="AR56:AS60">
    <cfRule type="cellIs" dxfId="2470" priority="2483" operator="equal">
      <formula>"NO"</formula>
    </cfRule>
  </conditionalFormatting>
  <conditionalFormatting sqref="AG56:AH60">
    <cfRule type="expression" dxfId="2469" priority="2481">
      <formula>AI56=15</formula>
    </cfRule>
  </conditionalFormatting>
  <conditionalFormatting sqref="AI56:AJ60">
    <cfRule type="expression" dxfId="2468" priority="2480">
      <formula>AG56=25</formula>
    </cfRule>
  </conditionalFormatting>
  <conditionalFormatting sqref="AE56:AF56">
    <cfRule type="expression" dxfId="2467" priority="2467">
      <formula>AE56=10</formula>
    </cfRule>
    <cfRule type="expression" dxfId="2466" priority="2468">
      <formula>AC56=15</formula>
    </cfRule>
    <cfRule type="expression" dxfId="2465" priority="2469">
      <formula>AA56=25</formula>
    </cfRule>
    <cfRule type="cellIs" dxfId="2464" priority="2479" operator="equal">
      <formula>25</formula>
    </cfRule>
  </conditionalFormatting>
  <conditionalFormatting sqref="AE56:AF56">
    <cfRule type="expression" dxfId="2463" priority="2476">
      <formula>AG56=15</formula>
    </cfRule>
    <cfRule type="expression" dxfId="2462" priority="2477">
      <formula>AI56=10</formula>
    </cfRule>
    <cfRule type="expression" dxfId="2461" priority="2478">
      <formula>AG56=15</formula>
    </cfRule>
  </conditionalFormatting>
  <conditionalFormatting sqref="AA56:AB56">
    <cfRule type="expression" dxfId="2460" priority="2473">
      <formula>AE56=10</formula>
    </cfRule>
    <cfRule type="expression" dxfId="2459" priority="2474">
      <formula>AA56=25</formula>
    </cfRule>
    <cfRule type="expression" dxfId="2458" priority="2475">
      <formula>AC56=15</formula>
    </cfRule>
  </conditionalFormatting>
  <conditionalFormatting sqref="AC56:AD56">
    <cfRule type="expression" dxfId="2457" priority="2470">
      <formula>AC56=15</formula>
    </cfRule>
    <cfRule type="expression" dxfId="2456" priority="2471">
      <formula>AE56=10</formula>
    </cfRule>
    <cfRule type="expression" dxfId="2455" priority="2472">
      <formula>AA56=25</formula>
    </cfRule>
  </conditionalFormatting>
  <conditionalFormatting sqref="AE57:AF60">
    <cfRule type="expression" dxfId="2454" priority="2454">
      <formula>AE57=10</formula>
    </cfRule>
    <cfRule type="expression" dxfId="2453" priority="2455">
      <formula>AC57=15</formula>
    </cfRule>
    <cfRule type="expression" dxfId="2452" priority="2456">
      <formula>AA57=25</formula>
    </cfRule>
    <cfRule type="cellIs" dxfId="2451" priority="2466" operator="equal">
      <formula>25</formula>
    </cfRule>
  </conditionalFormatting>
  <conditionalFormatting sqref="AE57:AF60">
    <cfRule type="expression" dxfId="2450" priority="2463">
      <formula>AG57=15</formula>
    </cfRule>
    <cfRule type="expression" dxfId="2449" priority="2464">
      <formula>AI57=10</formula>
    </cfRule>
    <cfRule type="expression" dxfId="2448" priority="2465">
      <formula>AG57=15</formula>
    </cfRule>
  </conditionalFormatting>
  <conditionalFormatting sqref="AA57:AB60">
    <cfRule type="expression" dxfId="2447" priority="2460">
      <formula>AE57=10</formula>
    </cfRule>
    <cfRule type="expression" dxfId="2446" priority="2461">
      <formula>AA57=25</formula>
    </cfRule>
    <cfRule type="expression" dxfId="2445" priority="2462">
      <formula>AC57=15</formula>
    </cfRule>
  </conditionalFormatting>
  <conditionalFormatting sqref="AC57:AD60">
    <cfRule type="expression" dxfId="2444" priority="2457">
      <formula>AC57=15</formula>
    </cfRule>
    <cfRule type="expression" dxfId="2443" priority="2458">
      <formula>AE57=10</formula>
    </cfRule>
    <cfRule type="expression" dxfId="2442" priority="2459">
      <formula>AA57=25</formula>
    </cfRule>
  </conditionalFormatting>
  <conditionalFormatting sqref="Y56:Y60">
    <cfRule type="expression" dxfId="2441" priority="2453">
      <formula>Z56="X"</formula>
    </cfRule>
  </conditionalFormatting>
  <conditionalFormatting sqref="AM56">
    <cfRule type="cellIs" dxfId="2440" priority="2450" operator="equal">
      <formula>0.6</formula>
    </cfRule>
    <cfRule type="cellIs" dxfId="2439" priority="2451" operator="equal">
      <formula>1</formula>
    </cfRule>
    <cfRule type="cellIs" dxfId="2438" priority="2452" operator="equal">
      <formula>0.8</formula>
    </cfRule>
  </conditionalFormatting>
  <conditionalFormatting sqref="Z56">
    <cfRule type="cellIs" dxfId="2437" priority="2449" operator="equal">
      <formula>"X"</formula>
    </cfRule>
  </conditionalFormatting>
  <conditionalFormatting sqref="Z56">
    <cfRule type="cellIs" dxfId="2436" priority="2448" operator="equal">
      <formula>"X"</formula>
    </cfRule>
  </conditionalFormatting>
  <conditionalFormatting sqref="Z56">
    <cfRule type="expression" dxfId="2435" priority="2446">
      <formula>Y56=Y</formula>
    </cfRule>
    <cfRule type="expression" dxfId="2434" priority="2447">
      <formula>Y56="y"</formula>
    </cfRule>
  </conditionalFormatting>
  <conditionalFormatting sqref="T56:T60">
    <cfRule type="expression" dxfId="2433" priority="2445">
      <formula>"&lt;,2"</formula>
    </cfRule>
  </conditionalFormatting>
  <conditionalFormatting sqref="U56:U60">
    <cfRule type="cellIs" dxfId="2432" priority="2437" operator="equal">
      <formula>20</formula>
    </cfRule>
    <cfRule type="cellIs" dxfId="2431" priority="2438" operator="equal">
      <formula>10</formula>
    </cfRule>
    <cfRule type="cellIs" dxfId="2430" priority="2439" operator="equal">
      <formula>5</formula>
    </cfRule>
    <cfRule type="cellIs" dxfId="2429" priority="2440" operator="equal">
      <formula>1</formula>
    </cfRule>
    <cfRule type="cellIs" dxfId="2428" priority="2441" operator="equal">
      <formula>0.8</formula>
    </cfRule>
    <cfRule type="cellIs" dxfId="2427" priority="2442" operator="equal">
      <formula>0.6</formula>
    </cfRule>
    <cfRule type="cellIs" dxfId="2426" priority="2443" operator="equal">
      <formula>0.4</formula>
    </cfRule>
    <cfRule type="cellIs" dxfId="2425" priority="2444" operator="equal">
      <formula>20%</formula>
    </cfRule>
  </conditionalFormatting>
  <conditionalFormatting sqref="S56:S60">
    <cfRule type="cellIs" dxfId="2424" priority="2436" operator="equal">
      <formula>0.2</formula>
    </cfRule>
  </conditionalFormatting>
  <conditionalFormatting sqref="R56:R60">
    <cfRule type="beginsWith" priority="2423" operator="beginsWith" text="La actividad que conlleva el riesgo se ejecuta como máximos 2 veces por año">
      <formula>LEFT(R56,LEN("La actividad que conlleva el riesgo se ejecuta como máximos 2 veces por año"))="La actividad que conlleva el riesgo se ejecuta como máximos 2 veces por año"</formula>
    </cfRule>
    <cfRule type="cellIs" dxfId="2423" priority="2424" operator="equal">
      <formula>"La actividad que conlleva el riesgo se ejecuta como máximos 2 veces por año"</formula>
    </cfRule>
    <cfRule type="cellIs" dxfId="2422" priority="2425" operator="equal">
      <formula>"La actividad que conlleva el riesgo se ejecuta como máximos 2 veces por año "</formula>
    </cfRule>
    <cfRule type="containsText" dxfId="2421" priority="2427" operator="containsText" text="La actividad que conlleva el riesgo se ejecuta como máximos 2 veces por año">
      <formula>NOT(ISERROR(SEARCH("La actividad que conlleva el riesgo se ejecuta como máximos 2 veces por año",R56)))</formula>
    </cfRule>
    <cfRule type="cellIs" dxfId="2420" priority="2428" operator="equal">
      <formula>"La actividad que conlleva el riesgo se ejecuta como máximos 2 veces por año"</formula>
    </cfRule>
    <cfRule type="cellIs" dxfId="2419" priority="2429" operator="equal">
      <formula>"La actividad que conlleva el riesgo se ejecuta como máximos 2 veces por año"</formula>
    </cfRule>
  </conditionalFormatting>
  <conditionalFormatting sqref="V56:V60">
    <cfRule type="endsWith" dxfId="2418" priority="2408" operator="endsWith" text="11">
      <formula>RIGHT(V56,LEN("11"))="11"</formula>
    </cfRule>
    <cfRule type="endsWith" dxfId="2417" priority="2409" operator="endsWith" text="12">
      <formula>RIGHT(V56,LEN("12"))="12"</formula>
    </cfRule>
    <cfRule type="endsWith" dxfId="2416" priority="2410" operator="endsWith" text="13">
      <formula>RIGHT(V56,LEN("13"))="13"</formula>
    </cfRule>
    <cfRule type="endsWith" dxfId="2415" priority="2411" operator="endsWith" text="14">
      <formula>RIGHT(V56,LEN("14"))="14"</formula>
    </cfRule>
    <cfRule type="endsWith" dxfId="2414" priority="2412" operator="endsWith" text="15">
      <formula>RIGHT(V56,LEN("15"))="15"</formula>
    </cfRule>
    <cfRule type="endsWith" dxfId="2413" priority="2413" operator="endsWith" text="16">
      <formula>RIGHT(V56,LEN("16"))="16"</formula>
    </cfRule>
    <cfRule type="endsWith" dxfId="2412" priority="2414" operator="endsWith" text="17">
      <formula>RIGHT(V56,LEN("17"))="17"</formula>
    </cfRule>
    <cfRule type="endsWith" dxfId="2411" priority="2415" operator="endsWith" text="25">
      <formula>RIGHT(V56,LEN("25"))="25"</formula>
    </cfRule>
    <cfRule type="endsWith" dxfId="2410" priority="2416" operator="endsWith" text="24">
      <formula>RIGHT(V56,LEN("24"))="24"</formula>
    </cfRule>
    <cfRule type="endsWith" dxfId="2409" priority="2417" operator="endsWith" text="23">
      <formula>RIGHT(V56,LEN("23"))="23"</formula>
    </cfRule>
    <cfRule type="endsWith" dxfId="2408" priority="2418" operator="endsWith" text="22">
      <formula>RIGHT(V56,LEN("22"))="22"</formula>
    </cfRule>
    <cfRule type="endsWith" dxfId="2407" priority="2419" operator="endsWith" text="21">
      <formula>RIGHT(V56,LEN("21"))="21"</formula>
    </cfRule>
    <cfRule type="endsWith" dxfId="2406" priority="2420" operator="endsWith" text="20">
      <formula>RIGHT(V56,LEN("20"))="20"</formula>
    </cfRule>
    <cfRule type="endsWith" dxfId="2405" priority="2421" operator="endsWith" text="19">
      <formula>RIGHT(V56,LEN("19"))="19"</formula>
    </cfRule>
    <cfRule type="endsWith" dxfId="2404" priority="2422" operator="endsWith" text="18">
      <formula>RIGHT(V56,LEN("18"))="18"</formula>
    </cfRule>
  </conditionalFormatting>
  <conditionalFormatting sqref="BE56">
    <cfRule type="cellIs" dxfId="2403" priority="2407" stopIfTrue="1" operator="equal">
      <formula>"SI"</formula>
    </cfRule>
  </conditionalFormatting>
  <conditionalFormatting sqref="BB56:BB60">
    <cfRule type="expression" dxfId="2402" priority="2381">
      <formula>"&lt;,2"</formula>
    </cfRule>
  </conditionalFormatting>
  <conditionalFormatting sqref="AZ56:AZ60">
    <cfRule type="expression" dxfId="2401" priority="2380">
      <formula>"&lt;,2"</formula>
    </cfRule>
  </conditionalFormatting>
  <conditionalFormatting sqref="BD56">
    <cfRule type="expression" dxfId="2400" priority="2382">
      <formula>$BG56=25</formula>
    </cfRule>
    <cfRule type="expression" dxfId="2399" priority="2383">
      <formula>$BG56=24</formula>
    </cfRule>
    <cfRule type="expression" dxfId="2398" priority="2384">
      <formula>$BG56=23</formula>
    </cfRule>
    <cfRule type="expression" dxfId="2397" priority="2385">
      <formula>$BG56=22</formula>
    </cfRule>
    <cfRule type="expression" dxfId="2396" priority="2386">
      <formula>$BG56=21</formula>
    </cfRule>
    <cfRule type="expression" dxfId="2395" priority="2387">
      <formula>$BG56=20</formula>
    </cfRule>
    <cfRule type="expression" dxfId="2394" priority="2388">
      <formula>$BG56=19</formula>
    </cfRule>
    <cfRule type="expression" dxfId="2393" priority="2389">
      <formula>$BG56=18</formula>
    </cfRule>
    <cfRule type="expression" dxfId="2392" priority="2390">
      <formula>$BG56=17</formula>
    </cfRule>
    <cfRule type="expression" dxfId="2391" priority="2391">
      <formula>$BG56=16</formula>
    </cfRule>
    <cfRule type="expression" dxfId="2390" priority="2392">
      <formula>$BG56=15</formula>
    </cfRule>
    <cfRule type="expression" dxfId="2389" priority="2393">
      <formula>$BG56=14</formula>
    </cfRule>
    <cfRule type="expression" dxfId="2388" priority="2394">
      <formula>$BG56=13</formula>
    </cfRule>
    <cfRule type="expression" dxfId="2387" priority="2395">
      <formula>$BG56=12</formula>
    </cfRule>
    <cfRule type="expression" dxfId="2386" priority="2396">
      <formula>$BG56=11</formula>
    </cfRule>
    <cfRule type="expression" dxfId="2385" priority="2397">
      <formula>$BG56=10</formula>
    </cfRule>
    <cfRule type="expression" dxfId="2384" priority="2398">
      <formula>$BG56=9</formula>
    </cfRule>
    <cfRule type="expression" dxfId="2383" priority="2399">
      <formula>$BG56=8</formula>
    </cfRule>
    <cfRule type="expression" dxfId="2382" priority="2400">
      <formula>$BG56=7</formula>
    </cfRule>
    <cfRule type="expression" dxfId="2381" priority="2401">
      <formula>$BG56=6</formula>
    </cfRule>
    <cfRule type="expression" dxfId="2380" priority="2402">
      <formula>$BG56=5</formula>
    </cfRule>
    <cfRule type="expression" dxfId="2379" priority="2403">
      <formula>$BG56=4</formula>
    </cfRule>
    <cfRule type="expression" dxfId="2378" priority="2404">
      <formula>$BG56=3</formula>
    </cfRule>
    <cfRule type="expression" dxfId="2377" priority="2405">
      <formula>$BG56=2</formula>
    </cfRule>
    <cfRule type="expression" dxfId="2376" priority="2406">
      <formula>$BG56=1</formula>
    </cfRule>
  </conditionalFormatting>
  <conditionalFormatting sqref="BA56:BA60">
    <cfRule type="beginsWith" dxfId="2375" priority="2375" operator="beginsWith" text="MUY ALTA">
      <formula>LEFT(BA56,LEN("MUY ALTA"))="MUY ALTA"</formula>
    </cfRule>
    <cfRule type="beginsWith" dxfId="2374" priority="2376" operator="beginsWith" text="ALTA">
      <formula>LEFT(BA56,LEN("ALTA"))="ALTA"</formula>
    </cfRule>
    <cfRule type="beginsWith" dxfId="2373" priority="2377" operator="beginsWith" text="MEDIA">
      <formula>LEFT(BA56,LEN("MEDIA"))="MEDIA"</formula>
    </cfRule>
    <cfRule type="beginsWith" dxfId="2372" priority="2378" operator="beginsWith" text="BAJA">
      <formula>LEFT(BA56,LEN("BAJA"))="BAJA"</formula>
    </cfRule>
    <cfRule type="beginsWith" dxfId="2371" priority="2379" operator="beginsWith" text="MUY BAJA">
      <formula>LEFT(BA56,LEN("MUY BAJA"))="MUY BAJA"</formula>
    </cfRule>
  </conditionalFormatting>
  <conditionalFormatting sqref="BC56:BC60">
    <cfRule type="beginsWith" dxfId="2370" priority="2370" operator="beginsWith" text="MUY ALTA">
      <formula>LEFT(BC56,LEN("MUY ALTA"))="MUY ALTA"</formula>
    </cfRule>
    <cfRule type="beginsWith" dxfId="2369" priority="2371" operator="beginsWith" text="ALTA">
      <formula>LEFT(BC56,LEN("ALTA"))="ALTA"</formula>
    </cfRule>
    <cfRule type="beginsWith" dxfId="2368" priority="2372" operator="beginsWith" text="MEDIA">
      <formula>LEFT(BC56,LEN("MEDIA"))="MEDIA"</formula>
    </cfRule>
    <cfRule type="beginsWith" dxfId="2367" priority="2373" operator="beginsWith" text="BAJA">
      <formula>LEFT(BC56,LEN("BAJA"))="BAJA"</formula>
    </cfRule>
    <cfRule type="beginsWith" dxfId="2366" priority="2374" operator="beginsWith" text="MUY BAJA">
      <formula>LEFT(BC56,LEN("MUY BAJA"))="MUY BAJA"</formula>
    </cfRule>
  </conditionalFormatting>
  <conditionalFormatting sqref="BE56:BE60">
    <cfRule type="cellIs" dxfId="2365" priority="2367" operator="equal">
      <formula>"Evitar"</formula>
    </cfRule>
    <cfRule type="cellIs" dxfId="2364" priority="2368" operator="equal">
      <formula>"Aceptar"</formula>
    </cfRule>
    <cfRule type="cellIs" dxfId="2363" priority="2369" operator="equal">
      <formula>"Reducir"</formula>
    </cfRule>
  </conditionalFormatting>
  <conditionalFormatting sqref="BE56:BE60">
    <cfRule type="cellIs" dxfId="2362" priority="2366" operator="equal">
      <formula>"compartir"</formula>
    </cfRule>
  </conditionalFormatting>
  <conditionalFormatting sqref="Y62:Y66">
    <cfRule type="cellIs" dxfId="2361" priority="2365" operator="equal">
      <formula>"X"</formula>
    </cfRule>
  </conditionalFormatting>
  <conditionalFormatting sqref="AN62:AO66">
    <cfRule type="cellIs" dxfId="2360" priority="2363" operator="equal">
      <formula>"NO"</formula>
    </cfRule>
    <cfRule type="cellIs" dxfId="2359" priority="2364" operator="equal">
      <formula>"SI"</formula>
    </cfRule>
  </conditionalFormatting>
  <conditionalFormatting sqref="AP62:AQ66">
    <cfRule type="cellIs" dxfId="2358" priority="2361" operator="equal">
      <formula>"ALE"</formula>
    </cfRule>
    <cfRule type="cellIs" dxfId="2357" priority="2362" operator="equal">
      <formula>"CON"</formula>
    </cfRule>
  </conditionalFormatting>
  <conditionalFormatting sqref="AG62:AH66 AI65:AJ65">
    <cfRule type="cellIs" dxfId="2356" priority="2360" operator="equal">
      <formula>25</formula>
    </cfRule>
  </conditionalFormatting>
  <conditionalFormatting sqref="AI62:AJ64 AI66:AJ66">
    <cfRule type="cellIs" dxfId="2355" priority="2359" operator="equal">
      <formula>15</formula>
    </cfRule>
  </conditionalFormatting>
  <conditionalFormatting sqref="Y62:Y66">
    <cfRule type="cellIs" dxfId="2354" priority="2351" operator="equal">
      <formula>"Y"</formula>
    </cfRule>
  </conditionalFormatting>
  <conditionalFormatting sqref="AL62:AL66">
    <cfRule type="cellIs" dxfId="2353" priority="2355" operator="equal">
      <formula>0</formula>
    </cfRule>
    <cfRule type="cellIs" dxfId="2352" priority="2356" operator="between">
      <formula>"0.1"</formula>
      <formula>100</formula>
    </cfRule>
    <cfRule type="cellIs" dxfId="2351" priority="2357" operator="between">
      <formula>0</formula>
      <formula>100</formula>
    </cfRule>
    <cfRule type="cellIs" dxfId="2350" priority="2358" operator="between">
      <formula>0</formula>
      <formula>100</formula>
    </cfRule>
  </conditionalFormatting>
  <conditionalFormatting sqref="AL62:AL66">
    <cfRule type="cellIs" dxfId="2349" priority="2354" operator="equal">
      <formula>0.58</formula>
    </cfRule>
  </conditionalFormatting>
  <conditionalFormatting sqref="AR62:AS66">
    <cfRule type="cellIs" dxfId="2348" priority="2352" operator="equal">
      <formula>"NO"</formula>
    </cfRule>
  </conditionalFormatting>
  <conditionalFormatting sqref="AG62:AH66 AI65:AJ65">
    <cfRule type="expression" dxfId="2347" priority="2350">
      <formula>AI62=15</formula>
    </cfRule>
  </conditionalFormatting>
  <conditionalFormatting sqref="AI62:AJ64 AI66:AJ66">
    <cfRule type="expression" dxfId="2346" priority="2349">
      <formula>AG62=25</formula>
    </cfRule>
  </conditionalFormatting>
  <conditionalFormatting sqref="AE62:AF62">
    <cfRule type="expression" dxfId="2345" priority="2336">
      <formula>AE62=10</formula>
    </cfRule>
    <cfRule type="expression" dxfId="2344" priority="2337">
      <formula>AC62=15</formula>
    </cfRule>
    <cfRule type="expression" dxfId="2343" priority="2338">
      <formula>AA62=25</formula>
    </cfRule>
    <cfRule type="cellIs" dxfId="2342" priority="2348" operator="equal">
      <formula>25</formula>
    </cfRule>
  </conditionalFormatting>
  <conditionalFormatting sqref="AE62:AF62">
    <cfRule type="expression" dxfId="2341" priority="2345">
      <formula>AG62=15</formula>
    </cfRule>
    <cfRule type="expression" dxfId="2340" priority="2346">
      <formula>AI62=10</formula>
    </cfRule>
    <cfRule type="expression" dxfId="2339" priority="2347">
      <formula>AG62=15</formula>
    </cfRule>
  </conditionalFormatting>
  <conditionalFormatting sqref="AA62:AB62">
    <cfRule type="expression" dxfId="2338" priority="2342">
      <formula>AE62=10</formula>
    </cfRule>
    <cfRule type="expression" dxfId="2337" priority="2343">
      <formula>AA62=25</formula>
    </cfRule>
    <cfRule type="expression" dxfId="2336" priority="2344">
      <formula>AC62=15</formula>
    </cfRule>
  </conditionalFormatting>
  <conditionalFormatting sqref="AC62:AD62">
    <cfRule type="expression" dxfId="2335" priority="2339">
      <formula>AC62=15</formula>
    </cfRule>
    <cfRule type="expression" dxfId="2334" priority="2340">
      <formula>AE62=10</formula>
    </cfRule>
    <cfRule type="expression" dxfId="2333" priority="2341">
      <formula>AA62=25</formula>
    </cfRule>
  </conditionalFormatting>
  <conditionalFormatting sqref="AE63:AF66">
    <cfRule type="expression" dxfId="2332" priority="2323">
      <formula>AE63=10</formula>
    </cfRule>
    <cfRule type="expression" dxfId="2331" priority="2324">
      <formula>AC63=15</formula>
    </cfRule>
    <cfRule type="expression" dxfId="2330" priority="2325">
      <formula>AA63=25</formula>
    </cfRule>
    <cfRule type="cellIs" dxfId="2329" priority="2335" operator="equal">
      <formula>25</formula>
    </cfRule>
  </conditionalFormatting>
  <conditionalFormatting sqref="AE63:AF66">
    <cfRule type="expression" dxfId="2328" priority="2332">
      <formula>AG63=15</formula>
    </cfRule>
    <cfRule type="expression" dxfId="2327" priority="2333">
      <formula>AI63=10</formula>
    </cfRule>
    <cfRule type="expression" dxfId="2326" priority="2334">
      <formula>AG63=15</formula>
    </cfRule>
  </conditionalFormatting>
  <conditionalFormatting sqref="AA63:AB66">
    <cfRule type="expression" dxfId="2325" priority="2329">
      <formula>AE63=10</formula>
    </cfRule>
    <cfRule type="expression" dxfId="2324" priority="2330">
      <formula>AA63=25</formula>
    </cfRule>
    <cfRule type="expression" dxfId="2323" priority="2331">
      <formula>AC63=15</formula>
    </cfRule>
  </conditionalFormatting>
  <conditionalFormatting sqref="AC63:AD66">
    <cfRule type="expression" dxfId="2322" priority="2326">
      <formula>AC63=15</formula>
    </cfRule>
    <cfRule type="expression" dxfId="2321" priority="2327">
      <formula>AE63=10</formula>
    </cfRule>
    <cfRule type="expression" dxfId="2320" priority="2328">
      <formula>AA63=25</formula>
    </cfRule>
  </conditionalFormatting>
  <conditionalFormatting sqref="Y62:Y66">
    <cfRule type="expression" dxfId="2319" priority="2322">
      <formula>Z62="X"</formula>
    </cfRule>
  </conditionalFormatting>
  <conditionalFormatting sqref="AM62">
    <cfRule type="cellIs" dxfId="2318" priority="2319" operator="equal">
      <formula>0.6</formula>
    </cfRule>
    <cfRule type="cellIs" dxfId="2317" priority="2320" operator="equal">
      <formula>1</formula>
    </cfRule>
    <cfRule type="cellIs" dxfId="2316" priority="2321" operator="equal">
      <formula>0.8</formula>
    </cfRule>
  </conditionalFormatting>
  <conditionalFormatting sqref="Z62">
    <cfRule type="cellIs" dxfId="2315" priority="2318" operator="equal">
      <formula>"X"</formula>
    </cfRule>
  </conditionalFormatting>
  <conditionalFormatting sqref="Z62">
    <cfRule type="cellIs" dxfId="2314" priority="2317" operator="equal">
      <formula>"X"</formula>
    </cfRule>
  </conditionalFormatting>
  <conditionalFormatting sqref="Z62">
    <cfRule type="expression" dxfId="2313" priority="2315">
      <formula>Y62=Y</formula>
    </cfRule>
    <cfRule type="expression" dxfId="2312" priority="2316">
      <formula>Y62="y"</formula>
    </cfRule>
  </conditionalFormatting>
  <conditionalFormatting sqref="T62:T66">
    <cfRule type="expression" dxfId="2311" priority="2314">
      <formula>"&lt;,2"</formula>
    </cfRule>
  </conditionalFormatting>
  <conditionalFormatting sqref="U62:U66">
    <cfRule type="cellIs" dxfId="2310" priority="2306" operator="equal">
      <formula>20</formula>
    </cfRule>
    <cfRule type="cellIs" dxfId="2309" priority="2307" operator="equal">
      <formula>10</formula>
    </cfRule>
    <cfRule type="cellIs" dxfId="2308" priority="2308" operator="equal">
      <formula>5</formula>
    </cfRule>
    <cfRule type="cellIs" dxfId="2307" priority="2309" operator="equal">
      <formula>1</formula>
    </cfRule>
    <cfRule type="cellIs" dxfId="2306" priority="2310" operator="equal">
      <formula>0.8</formula>
    </cfRule>
    <cfRule type="cellIs" dxfId="2305" priority="2311" operator="equal">
      <formula>0.6</formula>
    </cfRule>
    <cfRule type="cellIs" dxfId="2304" priority="2312" operator="equal">
      <formula>0.4</formula>
    </cfRule>
    <cfRule type="cellIs" dxfId="2303" priority="2313" operator="equal">
      <formula>20%</formula>
    </cfRule>
  </conditionalFormatting>
  <conditionalFormatting sqref="S62:S66">
    <cfRule type="cellIs" dxfId="2302" priority="2305" operator="equal">
      <formula>0.2</formula>
    </cfRule>
  </conditionalFormatting>
  <conditionalFormatting sqref="R62:R66">
    <cfRule type="beginsWith" priority="2292" operator="beginsWith" text="La actividad que conlleva el riesgo se ejecuta como máximos 2 veces por año">
      <formula>LEFT(R62,LEN("La actividad que conlleva el riesgo se ejecuta como máximos 2 veces por año"))="La actividad que conlleva el riesgo se ejecuta como máximos 2 veces por año"</formula>
    </cfRule>
    <cfRule type="cellIs" dxfId="2301" priority="2293" operator="equal">
      <formula>"La actividad que conlleva el riesgo se ejecuta como máximos 2 veces por año"</formula>
    </cfRule>
    <cfRule type="cellIs" dxfId="2300" priority="2294" operator="equal">
      <formula>"La actividad que conlleva el riesgo se ejecuta como máximos 2 veces por año "</formula>
    </cfRule>
    <cfRule type="containsText" dxfId="2299" priority="2296" operator="containsText" text="La actividad que conlleva el riesgo se ejecuta como máximos 2 veces por año">
      <formula>NOT(ISERROR(SEARCH("La actividad que conlleva el riesgo se ejecuta como máximos 2 veces por año",R62)))</formula>
    </cfRule>
    <cfRule type="cellIs" dxfId="2298" priority="2297" operator="equal">
      <formula>"La actividad que conlleva el riesgo se ejecuta como máximos 2 veces por año"</formula>
    </cfRule>
    <cfRule type="cellIs" dxfId="2297" priority="2298" operator="equal">
      <formula>"La actividad que conlleva el riesgo se ejecuta como máximos 2 veces por año"</formula>
    </cfRule>
  </conditionalFormatting>
  <conditionalFormatting sqref="V62:V66">
    <cfRule type="endsWith" dxfId="2296" priority="2277" operator="endsWith" text="11">
      <formula>RIGHT(V62,LEN("11"))="11"</formula>
    </cfRule>
    <cfRule type="endsWith" dxfId="2295" priority="2278" operator="endsWith" text="12">
      <formula>RIGHT(V62,LEN("12"))="12"</formula>
    </cfRule>
    <cfRule type="endsWith" dxfId="2294" priority="2279" operator="endsWith" text="13">
      <formula>RIGHT(V62,LEN("13"))="13"</formula>
    </cfRule>
    <cfRule type="endsWith" dxfId="2293" priority="2280" operator="endsWith" text="14">
      <formula>RIGHT(V62,LEN("14"))="14"</formula>
    </cfRule>
    <cfRule type="endsWith" dxfId="2292" priority="2281" operator="endsWith" text="15">
      <formula>RIGHT(V62,LEN("15"))="15"</formula>
    </cfRule>
    <cfRule type="endsWith" dxfId="2291" priority="2282" operator="endsWith" text="16">
      <formula>RIGHT(V62,LEN("16"))="16"</formula>
    </cfRule>
    <cfRule type="endsWith" dxfId="2290" priority="2283" operator="endsWith" text="17">
      <formula>RIGHT(V62,LEN("17"))="17"</formula>
    </cfRule>
    <cfRule type="endsWith" dxfId="2289" priority="2284" operator="endsWith" text="25">
      <formula>RIGHT(V62,LEN("25"))="25"</formula>
    </cfRule>
    <cfRule type="endsWith" dxfId="2288" priority="2285" operator="endsWith" text="24">
      <formula>RIGHT(V62,LEN("24"))="24"</formula>
    </cfRule>
    <cfRule type="endsWith" dxfId="2287" priority="2286" operator="endsWith" text="23">
      <formula>RIGHT(V62,LEN("23"))="23"</formula>
    </cfRule>
    <cfRule type="endsWith" dxfId="2286" priority="2287" operator="endsWith" text="22">
      <formula>RIGHT(V62,LEN("22"))="22"</formula>
    </cfRule>
    <cfRule type="endsWith" dxfId="2285" priority="2288" operator="endsWith" text="21">
      <formula>RIGHT(V62,LEN("21"))="21"</formula>
    </cfRule>
    <cfRule type="endsWith" dxfId="2284" priority="2289" operator="endsWith" text="20">
      <formula>RIGHT(V62,LEN("20"))="20"</formula>
    </cfRule>
    <cfRule type="endsWith" dxfId="2283" priority="2290" operator="endsWith" text="19">
      <formula>RIGHT(V62,LEN("19"))="19"</formula>
    </cfRule>
    <cfRule type="endsWith" dxfId="2282" priority="2291" operator="endsWith" text="18">
      <formula>RIGHT(V62,LEN("18"))="18"</formula>
    </cfRule>
  </conditionalFormatting>
  <conditionalFormatting sqref="BE62">
    <cfRule type="cellIs" dxfId="2281" priority="2276" stopIfTrue="1" operator="equal">
      <formula>"SI"</formula>
    </cfRule>
  </conditionalFormatting>
  <conditionalFormatting sqref="BB62:BB66">
    <cfRule type="expression" dxfId="2280" priority="2250">
      <formula>"&lt;,2"</formula>
    </cfRule>
  </conditionalFormatting>
  <conditionalFormatting sqref="AZ62:AZ66">
    <cfRule type="expression" dxfId="2279" priority="2249">
      <formula>"&lt;,2"</formula>
    </cfRule>
  </conditionalFormatting>
  <conditionalFormatting sqref="BD62">
    <cfRule type="expression" dxfId="2278" priority="2251">
      <formula>$BG62=25</formula>
    </cfRule>
    <cfRule type="expression" dxfId="2277" priority="2252">
      <formula>$BG62=24</formula>
    </cfRule>
    <cfRule type="expression" dxfId="2276" priority="2253">
      <formula>$BG62=23</formula>
    </cfRule>
    <cfRule type="expression" dxfId="2275" priority="2254">
      <formula>$BG62=22</formula>
    </cfRule>
    <cfRule type="expression" dxfId="2274" priority="2255">
      <formula>$BG62=21</formula>
    </cfRule>
    <cfRule type="expression" dxfId="2273" priority="2256">
      <formula>$BG62=20</formula>
    </cfRule>
    <cfRule type="expression" dxfId="2272" priority="2257">
      <formula>$BG62=19</formula>
    </cfRule>
    <cfRule type="expression" dxfId="2271" priority="2258">
      <formula>$BG62=18</formula>
    </cfRule>
    <cfRule type="expression" dxfId="2270" priority="2259">
      <formula>$BG62=17</formula>
    </cfRule>
    <cfRule type="expression" dxfId="2269" priority="2260">
      <formula>$BG62=16</formula>
    </cfRule>
    <cfRule type="expression" dxfId="2268" priority="2261">
      <formula>$BG62=15</formula>
    </cfRule>
    <cfRule type="expression" dxfId="2267" priority="2262">
      <formula>$BG62=14</formula>
    </cfRule>
    <cfRule type="expression" dxfId="2266" priority="2263">
      <formula>$BG62=13</formula>
    </cfRule>
    <cfRule type="expression" dxfId="2265" priority="2264">
      <formula>$BG62=12</formula>
    </cfRule>
    <cfRule type="expression" dxfId="2264" priority="2265">
      <formula>$BG62=11</formula>
    </cfRule>
    <cfRule type="expression" dxfId="2263" priority="2266">
      <formula>$BG62=10</formula>
    </cfRule>
    <cfRule type="expression" dxfId="2262" priority="2267">
      <formula>$BG62=9</formula>
    </cfRule>
    <cfRule type="expression" dxfId="2261" priority="2268">
      <formula>$BG62=8</formula>
    </cfRule>
    <cfRule type="expression" dxfId="2260" priority="2269">
      <formula>$BG62=7</formula>
    </cfRule>
    <cfRule type="expression" dxfId="2259" priority="2270">
      <formula>$BG62=6</formula>
    </cfRule>
    <cfRule type="expression" dxfId="2258" priority="2271">
      <formula>$BG62=5</formula>
    </cfRule>
    <cfRule type="expression" dxfId="2257" priority="2272">
      <formula>$BG62=4</formula>
    </cfRule>
    <cfRule type="expression" dxfId="2256" priority="2273">
      <formula>$BG62=3</formula>
    </cfRule>
    <cfRule type="expression" dxfId="2255" priority="2274">
      <formula>$BG62=2</formula>
    </cfRule>
    <cfRule type="expression" dxfId="2254" priority="2275">
      <formula>$BG62=1</formula>
    </cfRule>
  </conditionalFormatting>
  <conditionalFormatting sqref="BA62:BA66">
    <cfRule type="beginsWith" dxfId="2253" priority="2244" operator="beginsWith" text="MUY ALTA">
      <formula>LEFT(BA62,LEN("MUY ALTA"))="MUY ALTA"</formula>
    </cfRule>
    <cfRule type="beginsWith" dxfId="2252" priority="2245" operator="beginsWith" text="ALTA">
      <formula>LEFT(BA62,LEN("ALTA"))="ALTA"</formula>
    </cfRule>
    <cfRule type="beginsWith" dxfId="2251" priority="2246" operator="beginsWith" text="MEDIA">
      <formula>LEFT(BA62,LEN("MEDIA"))="MEDIA"</formula>
    </cfRule>
    <cfRule type="beginsWith" dxfId="2250" priority="2247" operator="beginsWith" text="BAJA">
      <formula>LEFT(BA62,LEN("BAJA"))="BAJA"</formula>
    </cfRule>
    <cfRule type="beginsWith" dxfId="2249" priority="2248" operator="beginsWith" text="MUY BAJA">
      <formula>LEFT(BA62,LEN("MUY BAJA"))="MUY BAJA"</formula>
    </cfRule>
  </conditionalFormatting>
  <conditionalFormatting sqref="BC62:BC66">
    <cfRule type="beginsWith" dxfId="2248" priority="2239" operator="beginsWith" text="MUY ALTA">
      <formula>LEFT(BC62,LEN("MUY ALTA"))="MUY ALTA"</formula>
    </cfRule>
    <cfRule type="beginsWith" dxfId="2247" priority="2240" operator="beginsWith" text="ALTA">
      <formula>LEFT(BC62,LEN("ALTA"))="ALTA"</formula>
    </cfRule>
    <cfRule type="beginsWith" dxfId="2246" priority="2241" operator="beginsWith" text="MEDIA">
      <formula>LEFT(BC62,LEN("MEDIA"))="MEDIA"</formula>
    </cfRule>
    <cfRule type="beginsWith" dxfId="2245" priority="2242" operator="beginsWith" text="BAJA">
      <formula>LEFT(BC62,LEN("BAJA"))="BAJA"</formula>
    </cfRule>
    <cfRule type="beginsWith" dxfId="2244" priority="2243" operator="beginsWith" text="MUY BAJA">
      <formula>LEFT(BC62,LEN("MUY BAJA"))="MUY BAJA"</formula>
    </cfRule>
  </conditionalFormatting>
  <conditionalFormatting sqref="BE62:BE66">
    <cfRule type="cellIs" dxfId="2243" priority="2236" operator="equal">
      <formula>"Evitar"</formula>
    </cfRule>
    <cfRule type="cellIs" dxfId="2242" priority="2237" operator="equal">
      <formula>"Aceptar"</formula>
    </cfRule>
    <cfRule type="cellIs" dxfId="2241" priority="2238" operator="equal">
      <formula>"Reducir"</formula>
    </cfRule>
  </conditionalFormatting>
  <conditionalFormatting sqref="BE62:BE66">
    <cfRule type="cellIs" dxfId="2240" priority="2235" operator="equal">
      <formula>"compartir"</formula>
    </cfRule>
  </conditionalFormatting>
  <conditionalFormatting sqref="Y68:Y72">
    <cfRule type="cellIs" dxfId="2239" priority="2234" operator="equal">
      <formula>"X"</formula>
    </cfRule>
  </conditionalFormatting>
  <conditionalFormatting sqref="AN68:AO72">
    <cfRule type="cellIs" dxfId="2238" priority="2232" operator="equal">
      <formula>"NO"</formula>
    </cfRule>
    <cfRule type="cellIs" dxfId="2237" priority="2233" operator="equal">
      <formula>"SI"</formula>
    </cfRule>
  </conditionalFormatting>
  <conditionalFormatting sqref="AP68:AQ72">
    <cfRule type="cellIs" dxfId="2236" priority="2230" operator="equal">
      <formula>"ALE"</formula>
    </cfRule>
    <cfRule type="cellIs" dxfId="2235" priority="2231" operator="equal">
      <formula>"CON"</formula>
    </cfRule>
  </conditionalFormatting>
  <conditionalFormatting sqref="AG68:AH72">
    <cfRule type="cellIs" dxfId="2234" priority="2229" operator="equal">
      <formula>25</formula>
    </cfRule>
  </conditionalFormatting>
  <conditionalFormatting sqref="AI68:AJ72">
    <cfRule type="cellIs" dxfId="2233" priority="2228" operator="equal">
      <formula>15</formula>
    </cfRule>
  </conditionalFormatting>
  <conditionalFormatting sqref="Y68:Y72">
    <cfRule type="cellIs" dxfId="2232" priority="2220" operator="equal">
      <formula>"Y"</formula>
    </cfRule>
  </conditionalFormatting>
  <conditionalFormatting sqref="AL68:AL72">
    <cfRule type="cellIs" dxfId="2231" priority="2224" operator="equal">
      <formula>0</formula>
    </cfRule>
    <cfRule type="cellIs" dxfId="2230" priority="2225" operator="between">
      <formula>"0.1"</formula>
      <formula>100</formula>
    </cfRule>
    <cfRule type="cellIs" dxfId="2229" priority="2226" operator="between">
      <formula>0</formula>
      <formula>100</formula>
    </cfRule>
    <cfRule type="cellIs" dxfId="2228" priority="2227" operator="between">
      <formula>0</formula>
      <formula>100</formula>
    </cfRule>
  </conditionalFormatting>
  <conditionalFormatting sqref="AL68:AL72">
    <cfRule type="cellIs" dxfId="2227" priority="2223" operator="equal">
      <formula>0.58</formula>
    </cfRule>
  </conditionalFormatting>
  <conditionalFormatting sqref="AR68:AS72">
    <cfRule type="cellIs" dxfId="2226" priority="2221" operator="equal">
      <formula>"NO"</formula>
    </cfRule>
  </conditionalFormatting>
  <conditionalFormatting sqref="AG68:AH72">
    <cfRule type="expression" dxfId="2225" priority="2219">
      <formula>AI68=15</formula>
    </cfRule>
  </conditionalFormatting>
  <conditionalFormatting sqref="AI68:AJ72">
    <cfRule type="expression" dxfId="2224" priority="2218">
      <formula>AG68=25</formula>
    </cfRule>
  </conditionalFormatting>
  <conditionalFormatting sqref="AE68:AF68">
    <cfRule type="expression" dxfId="2223" priority="2205">
      <formula>AE68=10</formula>
    </cfRule>
    <cfRule type="expression" dxfId="2222" priority="2206">
      <formula>AC68=15</formula>
    </cfRule>
    <cfRule type="expression" dxfId="2221" priority="2207">
      <formula>AA68=25</formula>
    </cfRule>
    <cfRule type="cellIs" dxfId="2220" priority="2217" operator="equal">
      <formula>25</formula>
    </cfRule>
  </conditionalFormatting>
  <conditionalFormatting sqref="AE68:AF68">
    <cfRule type="expression" dxfId="2219" priority="2214">
      <formula>AG68=15</formula>
    </cfRule>
    <cfRule type="expression" dxfId="2218" priority="2215">
      <formula>AI68=10</formula>
    </cfRule>
    <cfRule type="expression" dxfId="2217" priority="2216">
      <formula>AG68=15</formula>
    </cfRule>
  </conditionalFormatting>
  <conditionalFormatting sqref="AA68:AB68">
    <cfRule type="expression" dxfId="2216" priority="2211">
      <formula>AE68=10</formula>
    </cfRule>
    <cfRule type="expression" dxfId="2215" priority="2212">
      <formula>AA68=25</formula>
    </cfRule>
    <cfRule type="expression" dxfId="2214" priority="2213">
      <formula>AC68=15</formula>
    </cfRule>
  </conditionalFormatting>
  <conditionalFormatting sqref="AC68:AD68">
    <cfRule type="expression" dxfId="2213" priority="2208">
      <formula>AC68=15</formula>
    </cfRule>
    <cfRule type="expression" dxfId="2212" priority="2209">
      <formula>AE68=10</formula>
    </cfRule>
    <cfRule type="expression" dxfId="2211" priority="2210">
      <formula>AA68=25</formula>
    </cfRule>
  </conditionalFormatting>
  <conditionalFormatting sqref="AE69:AF72">
    <cfRule type="expression" dxfId="2210" priority="2192">
      <formula>AE69=10</formula>
    </cfRule>
    <cfRule type="expression" dxfId="2209" priority="2193">
      <formula>AC69=15</formula>
    </cfRule>
    <cfRule type="expression" dxfId="2208" priority="2194">
      <formula>AA69=25</formula>
    </cfRule>
    <cfRule type="cellIs" dxfId="2207" priority="2204" operator="equal">
      <formula>25</formula>
    </cfRule>
  </conditionalFormatting>
  <conditionalFormatting sqref="AE69:AF72">
    <cfRule type="expression" dxfId="2206" priority="2201">
      <formula>AG69=15</formula>
    </cfRule>
    <cfRule type="expression" dxfId="2205" priority="2202">
      <formula>AI69=10</formula>
    </cfRule>
    <cfRule type="expression" dxfId="2204" priority="2203">
      <formula>AG69=15</formula>
    </cfRule>
  </conditionalFormatting>
  <conditionalFormatting sqref="AA69:AB72">
    <cfRule type="expression" dxfId="2203" priority="2198">
      <formula>AE69=10</formula>
    </cfRule>
    <cfRule type="expression" dxfId="2202" priority="2199">
      <formula>AA69=25</formula>
    </cfRule>
    <cfRule type="expression" dxfId="2201" priority="2200">
      <formula>AC69=15</formula>
    </cfRule>
  </conditionalFormatting>
  <conditionalFormatting sqref="AC69:AD72">
    <cfRule type="expression" dxfId="2200" priority="2195">
      <formula>AC69=15</formula>
    </cfRule>
    <cfRule type="expression" dxfId="2199" priority="2196">
      <formula>AE69=10</formula>
    </cfRule>
    <cfRule type="expression" dxfId="2198" priority="2197">
      <formula>AA69=25</formula>
    </cfRule>
  </conditionalFormatting>
  <conditionalFormatting sqref="Y68:Y72">
    <cfRule type="expression" dxfId="2197" priority="2191">
      <formula>Z68="X"</formula>
    </cfRule>
  </conditionalFormatting>
  <conditionalFormatting sqref="AM68">
    <cfRule type="cellIs" dxfId="2196" priority="2188" operator="equal">
      <formula>0.6</formula>
    </cfRule>
    <cfRule type="cellIs" dxfId="2195" priority="2189" operator="equal">
      <formula>1</formula>
    </cfRule>
    <cfRule type="cellIs" dxfId="2194" priority="2190" operator="equal">
      <formula>0.8</formula>
    </cfRule>
  </conditionalFormatting>
  <conditionalFormatting sqref="Z68">
    <cfRule type="cellIs" dxfId="2193" priority="2187" operator="equal">
      <formula>"X"</formula>
    </cfRule>
  </conditionalFormatting>
  <conditionalFormatting sqref="Z68">
    <cfRule type="cellIs" dxfId="2192" priority="2186" operator="equal">
      <formula>"X"</formula>
    </cfRule>
  </conditionalFormatting>
  <conditionalFormatting sqref="Z68">
    <cfRule type="expression" dxfId="2191" priority="2184">
      <formula>Y68=Y</formula>
    </cfRule>
    <cfRule type="expression" dxfId="2190" priority="2185">
      <formula>Y68="y"</formula>
    </cfRule>
  </conditionalFormatting>
  <conditionalFormatting sqref="T68:T72">
    <cfRule type="expression" dxfId="2189" priority="2183">
      <formula>"&lt;,2"</formula>
    </cfRule>
  </conditionalFormatting>
  <conditionalFormatting sqref="U68:U72">
    <cfRule type="cellIs" dxfId="2188" priority="2175" operator="equal">
      <formula>20</formula>
    </cfRule>
    <cfRule type="cellIs" dxfId="2187" priority="2176" operator="equal">
      <formula>10</formula>
    </cfRule>
    <cfRule type="cellIs" dxfId="2186" priority="2177" operator="equal">
      <formula>5</formula>
    </cfRule>
    <cfRule type="cellIs" dxfId="2185" priority="2178" operator="equal">
      <formula>1</formula>
    </cfRule>
    <cfRule type="cellIs" dxfId="2184" priority="2179" operator="equal">
      <formula>0.8</formula>
    </cfRule>
    <cfRule type="cellIs" dxfId="2183" priority="2180" operator="equal">
      <formula>0.6</formula>
    </cfRule>
    <cfRule type="cellIs" dxfId="2182" priority="2181" operator="equal">
      <formula>0.4</formula>
    </cfRule>
    <cfRule type="cellIs" dxfId="2181" priority="2182" operator="equal">
      <formula>20%</formula>
    </cfRule>
  </conditionalFormatting>
  <conditionalFormatting sqref="S68:S72">
    <cfRule type="cellIs" dxfId="2180" priority="2174" operator="equal">
      <formula>0.2</formula>
    </cfRule>
  </conditionalFormatting>
  <conditionalFormatting sqref="R68:R72">
    <cfRule type="beginsWith" priority="2161" operator="beginsWith" text="La actividad que conlleva el riesgo se ejecuta como máximos 2 veces por año">
      <formula>LEFT(R68,LEN("La actividad que conlleva el riesgo se ejecuta como máximos 2 veces por año"))="La actividad que conlleva el riesgo se ejecuta como máximos 2 veces por año"</formula>
    </cfRule>
    <cfRule type="cellIs" dxfId="2179" priority="2162" operator="equal">
      <formula>"La actividad que conlleva el riesgo se ejecuta como máximos 2 veces por año"</formula>
    </cfRule>
    <cfRule type="cellIs" dxfId="2178" priority="2163" operator="equal">
      <formula>"La actividad que conlleva el riesgo se ejecuta como máximos 2 veces por año "</formula>
    </cfRule>
    <cfRule type="containsText" dxfId="2177" priority="2165" operator="containsText" text="La actividad que conlleva el riesgo se ejecuta como máximos 2 veces por año">
      <formula>NOT(ISERROR(SEARCH("La actividad que conlleva el riesgo se ejecuta como máximos 2 veces por año",R68)))</formula>
    </cfRule>
    <cfRule type="cellIs" dxfId="2176" priority="2166" operator="equal">
      <formula>"La actividad que conlleva el riesgo se ejecuta como máximos 2 veces por año"</formula>
    </cfRule>
    <cfRule type="cellIs" dxfId="2175" priority="2167" operator="equal">
      <formula>"La actividad que conlleva el riesgo se ejecuta como máximos 2 veces por año"</formula>
    </cfRule>
  </conditionalFormatting>
  <conditionalFormatting sqref="V68:V72">
    <cfRule type="endsWith" dxfId="2174" priority="2146" operator="endsWith" text="11">
      <formula>RIGHT(V68,LEN("11"))="11"</formula>
    </cfRule>
    <cfRule type="endsWith" dxfId="2173" priority="2147" operator="endsWith" text="12">
      <formula>RIGHT(V68,LEN("12"))="12"</formula>
    </cfRule>
    <cfRule type="endsWith" dxfId="2172" priority="2148" operator="endsWith" text="13">
      <formula>RIGHT(V68,LEN("13"))="13"</formula>
    </cfRule>
    <cfRule type="endsWith" dxfId="2171" priority="2149" operator="endsWith" text="14">
      <formula>RIGHT(V68,LEN("14"))="14"</formula>
    </cfRule>
    <cfRule type="endsWith" dxfId="2170" priority="2150" operator="endsWith" text="15">
      <formula>RIGHT(V68,LEN("15"))="15"</formula>
    </cfRule>
    <cfRule type="endsWith" dxfId="2169" priority="2151" operator="endsWith" text="16">
      <formula>RIGHT(V68,LEN("16"))="16"</formula>
    </cfRule>
    <cfRule type="endsWith" dxfId="2168" priority="2152" operator="endsWith" text="17">
      <formula>RIGHT(V68,LEN("17"))="17"</formula>
    </cfRule>
    <cfRule type="endsWith" dxfId="2167" priority="2153" operator="endsWith" text="25">
      <formula>RIGHT(V68,LEN("25"))="25"</formula>
    </cfRule>
    <cfRule type="endsWith" dxfId="2166" priority="2154" operator="endsWith" text="24">
      <formula>RIGHT(V68,LEN("24"))="24"</formula>
    </cfRule>
    <cfRule type="endsWith" dxfId="2165" priority="2155" operator="endsWith" text="23">
      <formula>RIGHT(V68,LEN("23"))="23"</formula>
    </cfRule>
    <cfRule type="endsWith" dxfId="2164" priority="2156" operator="endsWith" text="22">
      <formula>RIGHT(V68,LEN("22"))="22"</formula>
    </cfRule>
    <cfRule type="endsWith" dxfId="2163" priority="2157" operator="endsWith" text="21">
      <formula>RIGHT(V68,LEN("21"))="21"</formula>
    </cfRule>
    <cfRule type="endsWith" dxfId="2162" priority="2158" operator="endsWith" text="20">
      <formula>RIGHT(V68,LEN("20"))="20"</formula>
    </cfRule>
    <cfRule type="endsWith" dxfId="2161" priority="2159" operator="endsWith" text="19">
      <formula>RIGHT(V68,LEN("19"))="19"</formula>
    </cfRule>
    <cfRule type="endsWith" dxfId="2160" priority="2160" operator="endsWith" text="18">
      <formula>RIGHT(V68,LEN("18"))="18"</formula>
    </cfRule>
  </conditionalFormatting>
  <conditionalFormatting sqref="BE68">
    <cfRule type="cellIs" dxfId="2159" priority="2145" stopIfTrue="1" operator="equal">
      <formula>"SI"</formula>
    </cfRule>
  </conditionalFormatting>
  <conditionalFormatting sqref="BB68:BB72">
    <cfRule type="expression" dxfId="2158" priority="2119">
      <formula>"&lt;,2"</formula>
    </cfRule>
  </conditionalFormatting>
  <conditionalFormatting sqref="AZ68:AZ72">
    <cfRule type="expression" dxfId="2157" priority="2118">
      <formula>"&lt;,2"</formula>
    </cfRule>
  </conditionalFormatting>
  <conditionalFormatting sqref="BD68">
    <cfRule type="expression" dxfId="2156" priority="2120">
      <formula>$BG68=25</formula>
    </cfRule>
    <cfRule type="expression" dxfId="2155" priority="2121">
      <formula>$BG68=24</formula>
    </cfRule>
    <cfRule type="expression" dxfId="2154" priority="2122">
      <formula>$BG68=23</formula>
    </cfRule>
    <cfRule type="expression" dxfId="2153" priority="2123">
      <formula>$BG68=22</formula>
    </cfRule>
    <cfRule type="expression" dxfId="2152" priority="2124">
      <formula>$BG68=21</formula>
    </cfRule>
    <cfRule type="expression" dxfId="2151" priority="2125">
      <formula>$BG68=20</formula>
    </cfRule>
    <cfRule type="expression" dxfId="2150" priority="2126">
      <formula>$BG68=19</formula>
    </cfRule>
    <cfRule type="expression" dxfId="2149" priority="2127">
      <formula>$BG68=18</formula>
    </cfRule>
    <cfRule type="expression" dxfId="2148" priority="2128">
      <formula>$BG68=17</formula>
    </cfRule>
    <cfRule type="expression" dxfId="2147" priority="2129">
      <formula>$BG68=16</formula>
    </cfRule>
    <cfRule type="expression" dxfId="2146" priority="2130">
      <formula>$BG68=15</formula>
    </cfRule>
    <cfRule type="expression" dxfId="2145" priority="2131">
      <formula>$BG68=14</formula>
    </cfRule>
    <cfRule type="expression" dxfId="2144" priority="2132">
      <formula>$BG68=13</formula>
    </cfRule>
    <cfRule type="expression" dxfId="2143" priority="2133">
      <formula>$BG68=12</formula>
    </cfRule>
    <cfRule type="expression" dxfId="2142" priority="2134">
      <formula>$BG68=11</formula>
    </cfRule>
    <cfRule type="expression" dxfId="2141" priority="2135">
      <formula>$BG68=10</formula>
    </cfRule>
    <cfRule type="expression" dxfId="2140" priority="2136">
      <formula>$BG68=9</formula>
    </cfRule>
    <cfRule type="expression" dxfId="2139" priority="2137">
      <formula>$BG68=8</formula>
    </cfRule>
    <cfRule type="expression" dxfId="2138" priority="2138">
      <formula>$BG68=7</formula>
    </cfRule>
    <cfRule type="expression" dxfId="2137" priority="2139">
      <formula>$BG68=6</formula>
    </cfRule>
    <cfRule type="expression" dxfId="2136" priority="2140">
      <formula>$BG68=5</formula>
    </cfRule>
    <cfRule type="expression" dxfId="2135" priority="2141">
      <formula>$BG68=4</formula>
    </cfRule>
    <cfRule type="expression" dxfId="2134" priority="2142">
      <formula>$BG68=3</formula>
    </cfRule>
    <cfRule type="expression" dxfId="2133" priority="2143">
      <formula>$BG68=2</formula>
    </cfRule>
    <cfRule type="expression" dxfId="2132" priority="2144">
      <formula>$BG68=1</formula>
    </cfRule>
  </conditionalFormatting>
  <conditionalFormatting sqref="BA68:BA72">
    <cfRule type="beginsWith" dxfId="2131" priority="2113" operator="beginsWith" text="MUY ALTA">
      <formula>LEFT(BA68,LEN("MUY ALTA"))="MUY ALTA"</formula>
    </cfRule>
    <cfRule type="beginsWith" dxfId="2130" priority="2114" operator="beginsWith" text="ALTA">
      <formula>LEFT(BA68,LEN("ALTA"))="ALTA"</formula>
    </cfRule>
    <cfRule type="beginsWith" dxfId="2129" priority="2115" operator="beginsWith" text="MEDIA">
      <formula>LEFT(BA68,LEN("MEDIA"))="MEDIA"</formula>
    </cfRule>
    <cfRule type="beginsWith" dxfId="2128" priority="2116" operator="beginsWith" text="BAJA">
      <formula>LEFT(BA68,LEN("BAJA"))="BAJA"</formula>
    </cfRule>
    <cfRule type="beginsWith" dxfId="2127" priority="2117" operator="beginsWith" text="MUY BAJA">
      <formula>LEFT(BA68,LEN("MUY BAJA"))="MUY BAJA"</formula>
    </cfRule>
  </conditionalFormatting>
  <conditionalFormatting sqref="BC68:BC72">
    <cfRule type="beginsWith" dxfId="2126" priority="2108" operator="beginsWith" text="MUY ALTA">
      <formula>LEFT(BC68,LEN("MUY ALTA"))="MUY ALTA"</formula>
    </cfRule>
    <cfRule type="beginsWith" dxfId="2125" priority="2109" operator="beginsWith" text="ALTA">
      <formula>LEFT(BC68,LEN("ALTA"))="ALTA"</formula>
    </cfRule>
    <cfRule type="beginsWith" dxfId="2124" priority="2110" operator="beginsWith" text="MEDIA">
      <formula>LEFT(BC68,LEN("MEDIA"))="MEDIA"</formula>
    </cfRule>
    <cfRule type="beginsWith" dxfId="2123" priority="2111" operator="beginsWith" text="BAJA">
      <formula>LEFT(BC68,LEN("BAJA"))="BAJA"</formula>
    </cfRule>
    <cfRule type="beginsWith" dxfId="2122" priority="2112" operator="beginsWith" text="MUY BAJA">
      <formula>LEFT(BC68,LEN("MUY BAJA"))="MUY BAJA"</formula>
    </cfRule>
  </conditionalFormatting>
  <conditionalFormatting sqref="BE68:BE72">
    <cfRule type="cellIs" dxfId="2121" priority="2105" operator="equal">
      <formula>"Evitar"</formula>
    </cfRule>
    <cfRule type="cellIs" dxfId="2120" priority="2106" operator="equal">
      <formula>"Aceptar"</formula>
    </cfRule>
    <cfRule type="cellIs" dxfId="2119" priority="2107" operator="equal">
      <formula>"Reducir"</formula>
    </cfRule>
  </conditionalFormatting>
  <conditionalFormatting sqref="BE68:BE72">
    <cfRule type="cellIs" dxfId="2118" priority="2104" operator="equal">
      <formula>"compartir"</formula>
    </cfRule>
  </conditionalFormatting>
  <conditionalFormatting sqref="Y74:Y78">
    <cfRule type="cellIs" dxfId="2117" priority="2103" operator="equal">
      <formula>"X"</formula>
    </cfRule>
  </conditionalFormatting>
  <conditionalFormatting sqref="AN74:AO78">
    <cfRule type="cellIs" dxfId="2116" priority="2101" operator="equal">
      <formula>"NO"</formula>
    </cfRule>
    <cfRule type="cellIs" dxfId="2115" priority="2102" operator="equal">
      <formula>"SI"</formula>
    </cfRule>
  </conditionalFormatting>
  <conditionalFormatting sqref="AP74:AQ78">
    <cfRule type="cellIs" dxfId="2114" priority="2099" operator="equal">
      <formula>"ALE"</formula>
    </cfRule>
    <cfRule type="cellIs" dxfId="2113" priority="2100" operator="equal">
      <formula>"CON"</formula>
    </cfRule>
  </conditionalFormatting>
  <conditionalFormatting sqref="AG74:AH78">
    <cfRule type="cellIs" dxfId="2112" priority="2098" operator="equal">
      <formula>25</formula>
    </cfRule>
  </conditionalFormatting>
  <conditionalFormatting sqref="AI74:AJ78">
    <cfRule type="cellIs" dxfId="2111" priority="2097" operator="equal">
      <formula>15</formula>
    </cfRule>
  </conditionalFormatting>
  <conditionalFormatting sqref="Y74:Y78">
    <cfRule type="cellIs" dxfId="2110" priority="2089" operator="equal">
      <formula>"Y"</formula>
    </cfRule>
  </conditionalFormatting>
  <conditionalFormatting sqref="AL74:AL78">
    <cfRule type="cellIs" dxfId="2109" priority="2093" operator="equal">
      <formula>0</formula>
    </cfRule>
    <cfRule type="cellIs" dxfId="2108" priority="2094" operator="between">
      <formula>"0.1"</formula>
      <formula>100</formula>
    </cfRule>
    <cfRule type="cellIs" dxfId="2107" priority="2095" operator="between">
      <formula>0</formula>
      <formula>100</formula>
    </cfRule>
    <cfRule type="cellIs" dxfId="2106" priority="2096" operator="between">
      <formula>0</formula>
      <formula>100</formula>
    </cfRule>
  </conditionalFormatting>
  <conditionalFormatting sqref="AL74:AL78">
    <cfRule type="cellIs" dxfId="2105" priority="2092" operator="equal">
      <formula>0.58</formula>
    </cfRule>
  </conditionalFormatting>
  <conditionalFormatting sqref="AR74:AS78">
    <cfRule type="cellIs" dxfId="2104" priority="2090" operator="equal">
      <formula>"NO"</formula>
    </cfRule>
  </conditionalFormatting>
  <conditionalFormatting sqref="AG74:AH78">
    <cfRule type="expression" dxfId="2103" priority="2088">
      <formula>AI74=15</formula>
    </cfRule>
  </conditionalFormatting>
  <conditionalFormatting sqref="AI74:AJ78">
    <cfRule type="expression" dxfId="2102" priority="2087">
      <formula>AG74=25</formula>
    </cfRule>
  </conditionalFormatting>
  <conditionalFormatting sqref="AE74:AF74">
    <cfRule type="expression" dxfId="2101" priority="2074">
      <formula>AE74=10</formula>
    </cfRule>
    <cfRule type="expression" dxfId="2100" priority="2075">
      <formula>AC74=15</formula>
    </cfRule>
    <cfRule type="expression" dxfId="2099" priority="2076">
      <formula>AA74=25</formula>
    </cfRule>
    <cfRule type="cellIs" dxfId="2098" priority="2086" operator="equal">
      <formula>25</formula>
    </cfRule>
  </conditionalFormatting>
  <conditionalFormatting sqref="AE74:AF74">
    <cfRule type="expression" dxfId="2097" priority="2083">
      <formula>AG74=15</formula>
    </cfRule>
    <cfRule type="expression" dxfId="2096" priority="2084">
      <formula>AI74=10</formula>
    </cfRule>
    <cfRule type="expression" dxfId="2095" priority="2085">
      <formula>AG74=15</formula>
    </cfRule>
  </conditionalFormatting>
  <conditionalFormatting sqref="AA74:AB74">
    <cfRule type="expression" dxfId="2094" priority="2080">
      <formula>AE74=10</formula>
    </cfRule>
    <cfRule type="expression" dxfId="2093" priority="2081">
      <formula>AA74=25</formula>
    </cfRule>
    <cfRule type="expression" dxfId="2092" priority="2082">
      <formula>AC74=15</formula>
    </cfRule>
  </conditionalFormatting>
  <conditionalFormatting sqref="AC74:AD74">
    <cfRule type="expression" dxfId="2091" priority="2077">
      <formula>AC74=15</formula>
    </cfRule>
    <cfRule type="expression" dxfId="2090" priority="2078">
      <formula>AE74=10</formula>
    </cfRule>
    <cfRule type="expression" dxfId="2089" priority="2079">
      <formula>AA74=25</formula>
    </cfRule>
  </conditionalFormatting>
  <conditionalFormatting sqref="AE75:AF78">
    <cfRule type="expression" dxfId="2088" priority="2061">
      <formula>AE75=10</formula>
    </cfRule>
    <cfRule type="expression" dxfId="2087" priority="2062">
      <formula>AC75=15</formula>
    </cfRule>
    <cfRule type="expression" dxfId="2086" priority="2063">
      <formula>AA75=25</formula>
    </cfRule>
    <cfRule type="cellIs" dxfId="2085" priority="2073" operator="equal">
      <formula>25</formula>
    </cfRule>
  </conditionalFormatting>
  <conditionalFormatting sqref="AE75:AF78">
    <cfRule type="expression" dxfId="2084" priority="2070">
      <formula>AG75=15</formula>
    </cfRule>
    <cfRule type="expression" dxfId="2083" priority="2071">
      <formula>AI75=10</formula>
    </cfRule>
    <cfRule type="expression" dxfId="2082" priority="2072">
      <formula>AG75=15</formula>
    </cfRule>
  </conditionalFormatting>
  <conditionalFormatting sqref="AA75:AB78">
    <cfRule type="expression" dxfId="2081" priority="2067">
      <formula>AE75=10</formula>
    </cfRule>
    <cfRule type="expression" dxfId="2080" priority="2068">
      <formula>AA75=25</formula>
    </cfRule>
    <cfRule type="expression" dxfId="2079" priority="2069">
      <formula>AC75=15</formula>
    </cfRule>
  </conditionalFormatting>
  <conditionalFormatting sqref="AC75:AD78">
    <cfRule type="expression" dxfId="2078" priority="2064">
      <formula>AC75=15</formula>
    </cfRule>
    <cfRule type="expression" dxfId="2077" priority="2065">
      <formula>AE75=10</formula>
    </cfRule>
    <cfRule type="expression" dxfId="2076" priority="2066">
      <formula>AA75=25</formula>
    </cfRule>
  </conditionalFormatting>
  <conditionalFormatting sqref="Y74:Y78">
    <cfRule type="expression" dxfId="2075" priority="2060">
      <formula>Z74="X"</formula>
    </cfRule>
  </conditionalFormatting>
  <conditionalFormatting sqref="AM74">
    <cfRule type="cellIs" dxfId="2074" priority="2057" operator="equal">
      <formula>0.6</formula>
    </cfRule>
    <cfRule type="cellIs" dxfId="2073" priority="2058" operator="equal">
      <formula>1</formula>
    </cfRule>
    <cfRule type="cellIs" dxfId="2072" priority="2059" operator="equal">
      <formula>0.8</formula>
    </cfRule>
  </conditionalFormatting>
  <conditionalFormatting sqref="Z74">
    <cfRule type="cellIs" dxfId="2071" priority="2056" operator="equal">
      <formula>"X"</formula>
    </cfRule>
  </conditionalFormatting>
  <conditionalFormatting sqref="Z74">
    <cfRule type="cellIs" dxfId="2070" priority="2055" operator="equal">
      <formula>"X"</formula>
    </cfRule>
  </conditionalFormatting>
  <conditionalFormatting sqref="Z74">
    <cfRule type="expression" dxfId="2069" priority="2053">
      <formula>Y74=Y</formula>
    </cfRule>
    <cfRule type="expression" dxfId="2068" priority="2054">
      <formula>Y74="y"</formula>
    </cfRule>
  </conditionalFormatting>
  <conditionalFormatting sqref="T74:T78">
    <cfRule type="expression" dxfId="2067" priority="2052">
      <formula>"&lt;,2"</formula>
    </cfRule>
  </conditionalFormatting>
  <conditionalFormatting sqref="U74:U78">
    <cfRule type="cellIs" dxfId="2066" priority="2044" operator="equal">
      <formula>20</formula>
    </cfRule>
    <cfRule type="cellIs" dxfId="2065" priority="2045" operator="equal">
      <formula>10</formula>
    </cfRule>
    <cfRule type="cellIs" dxfId="2064" priority="2046" operator="equal">
      <formula>5</formula>
    </cfRule>
    <cfRule type="cellIs" dxfId="2063" priority="2047" operator="equal">
      <formula>1</formula>
    </cfRule>
    <cfRule type="cellIs" dxfId="2062" priority="2048" operator="equal">
      <formula>0.8</formula>
    </cfRule>
    <cfRule type="cellIs" dxfId="2061" priority="2049" operator="equal">
      <formula>0.6</formula>
    </cfRule>
    <cfRule type="cellIs" dxfId="2060" priority="2050" operator="equal">
      <formula>0.4</formula>
    </cfRule>
    <cfRule type="cellIs" dxfId="2059" priority="2051" operator="equal">
      <formula>20%</formula>
    </cfRule>
  </conditionalFormatting>
  <conditionalFormatting sqref="S74:S78">
    <cfRule type="cellIs" dxfId="2058" priority="2043" operator="equal">
      <formula>0.2</formula>
    </cfRule>
  </conditionalFormatting>
  <conditionalFormatting sqref="R74:R78">
    <cfRule type="beginsWith" priority="2030" operator="beginsWith" text="La actividad que conlleva el riesgo se ejecuta como máximos 2 veces por año">
      <formula>LEFT(R74,LEN("La actividad que conlleva el riesgo se ejecuta como máximos 2 veces por año"))="La actividad que conlleva el riesgo se ejecuta como máximos 2 veces por año"</formula>
    </cfRule>
    <cfRule type="cellIs" dxfId="2057" priority="2031" operator="equal">
      <formula>"La actividad que conlleva el riesgo se ejecuta como máximos 2 veces por año"</formula>
    </cfRule>
    <cfRule type="cellIs" dxfId="2056" priority="2032" operator="equal">
      <formula>"La actividad que conlleva el riesgo se ejecuta como máximos 2 veces por año "</formula>
    </cfRule>
    <cfRule type="containsText" dxfId="2055" priority="2034" operator="containsText" text="La actividad que conlleva el riesgo se ejecuta como máximos 2 veces por año">
      <formula>NOT(ISERROR(SEARCH("La actividad que conlleva el riesgo se ejecuta como máximos 2 veces por año",R74)))</formula>
    </cfRule>
    <cfRule type="cellIs" dxfId="2054" priority="2035" operator="equal">
      <formula>"La actividad que conlleva el riesgo se ejecuta como máximos 2 veces por año"</formula>
    </cfRule>
    <cfRule type="cellIs" dxfId="2053" priority="2036" operator="equal">
      <formula>"La actividad que conlleva el riesgo se ejecuta como máximos 2 veces por año"</formula>
    </cfRule>
  </conditionalFormatting>
  <conditionalFormatting sqref="V74:V78">
    <cfRule type="endsWith" dxfId="2052" priority="2015" operator="endsWith" text="11">
      <formula>RIGHT(V74,LEN("11"))="11"</formula>
    </cfRule>
    <cfRule type="endsWith" dxfId="2051" priority="2016" operator="endsWith" text="12">
      <formula>RIGHT(V74,LEN("12"))="12"</formula>
    </cfRule>
    <cfRule type="endsWith" dxfId="2050" priority="2017" operator="endsWith" text="13">
      <formula>RIGHT(V74,LEN("13"))="13"</formula>
    </cfRule>
    <cfRule type="endsWith" dxfId="2049" priority="2018" operator="endsWith" text="14">
      <formula>RIGHT(V74,LEN("14"))="14"</formula>
    </cfRule>
    <cfRule type="endsWith" dxfId="2048" priority="2019" operator="endsWith" text="15">
      <formula>RIGHT(V74,LEN("15"))="15"</formula>
    </cfRule>
    <cfRule type="endsWith" dxfId="2047" priority="2020" operator="endsWith" text="16">
      <formula>RIGHT(V74,LEN("16"))="16"</formula>
    </cfRule>
    <cfRule type="endsWith" dxfId="2046" priority="2021" operator="endsWith" text="17">
      <formula>RIGHT(V74,LEN("17"))="17"</formula>
    </cfRule>
    <cfRule type="endsWith" dxfId="2045" priority="2022" operator="endsWith" text="25">
      <formula>RIGHT(V74,LEN("25"))="25"</formula>
    </cfRule>
    <cfRule type="endsWith" dxfId="2044" priority="2023" operator="endsWith" text="24">
      <formula>RIGHT(V74,LEN("24"))="24"</formula>
    </cfRule>
    <cfRule type="endsWith" dxfId="2043" priority="2024" operator="endsWith" text="23">
      <formula>RIGHT(V74,LEN("23"))="23"</formula>
    </cfRule>
    <cfRule type="endsWith" dxfId="2042" priority="2025" operator="endsWith" text="22">
      <formula>RIGHT(V74,LEN("22"))="22"</formula>
    </cfRule>
    <cfRule type="endsWith" dxfId="2041" priority="2026" operator="endsWith" text="21">
      <formula>RIGHT(V74,LEN("21"))="21"</formula>
    </cfRule>
    <cfRule type="endsWith" dxfId="2040" priority="2027" operator="endsWith" text="20">
      <formula>RIGHT(V74,LEN("20"))="20"</formula>
    </cfRule>
    <cfRule type="endsWith" dxfId="2039" priority="2028" operator="endsWith" text="19">
      <formula>RIGHT(V74,LEN("19"))="19"</formula>
    </cfRule>
    <cfRule type="endsWith" dxfId="2038" priority="2029" operator="endsWith" text="18">
      <formula>RIGHT(V74,LEN("18"))="18"</formula>
    </cfRule>
  </conditionalFormatting>
  <conditionalFormatting sqref="BE74">
    <cfRule type="cellIs" dxfId="2037" priority="2014" stopIfTrue="1" operator="equal">
      <formula>"SI"</formula>
    </cfRule>
  </conditionalFormatting>
  <conditionalFormatting sqref="BB74:BB78">
    <cfRule type="expression" dxfId="2036" priority="1988">
      <formula>"&lt;,2"</formula>
    </cfRule>
  </conditionalFormatting>
  <conditionalFormatting sqref="AZ74:AZ78">
    <cfRule type="expression" dxfId="2035" priority="1987">
      <formula>"&lt;,2"</formula>
    </cfRule>
  </conditionalFormatting>
  <conditionalFormatting sqref="BD74">
    <cfRule type="expression" dxfId="2034" priority="1989">
      <formula>$BG74=25</formula>
    </cfRule>
    <cfRule type="expression" dxfId="2033" priority="1990">
      <formula>$BG74=24</formula>
    </cfRule>
    <cfRule type="expression" dxfId="2032" priority="1991">
      <formula>$BG74=23</formula>
    </cfRule>
    <cfRule type="expression" dxfId="2031" priority="1992">
      <formula>$BG74=22</formula>
    </cfRule>
    <cfRule type="expression" dxfId="2030" priority="1993">
      <formula>$BG74=21</formula>
    </cfRule>
    <cfRule type="expression" dxfId="2029" priority="1994">
      <formula>$BG74=20</formula>
    </cfRule>
    <cfRule type="expression" dxfId="2028" priority="1995">
      <formula>$BG74=19</formula>
    </cfRule>
    <cfRule type="expression" dxfId="2027" priority="1996">
      <formula>$BG74=18</formula>
    </cfRule>
    <cfRule type="expression" dxfId="2026" priority="1997">
      <formula>$BG74=17</formula>
    </cfRule>
    <cfRule type="expression" dxfId="2025" priority="1998">
      <formula>$BG74=16</formula>
    </cfRule>
    <cfRule type="expression" dxfId="2024" priority="1999">
      <formula>$BG74=15</formula>
    </cfRule>
    <cfRule type="expression" dxfId="2023" priority="2000">
      <formula>$BG74=14</formula>
    </cfRule>
    <cfRule type="expression" dxfId="2022" priority="2001">
      <formula>$BG74=13</formula>
    </cfRule>
    <cfRule type="expression" dxfId="2021" priority="2002">
      <formula>$BG74=12</formula>
    </cfRule>
    <cfRule type="expression" dxfId="2020" priority="2003">
      <formula>$BG74=11</formula>
    </cfRule>
    <cfRule type="expression" dxfId="2019" priority="2004">
      <formula>$BG74=10</formula>
    </cfRule>
    <cfRule type="expression" dxfId="2018" priority="2005">
      <formula>$BG74=9</formula>
    </cfRule>
    <cfRule type="expression" dxfId="2017" priority="2006">
      <formula>$BG74=8</formula>
    </cfRule>
    <cfRule type="expression" dxfId="2016" priority="2007">
      <formula>$BG74=7</formula>
    </cfRule>
    <cfRule type="expression" dxfId="2015" priority="2008">
      <formula>$BG74=6</formula>
    </cfRule>
    <cfRule type="expression" dxfId="2014" priority="2009">
      <formula>$BG74=5</formula>
    </cfRule>
    <cfRule type="expression" dxfId="2013" priority="2010">
      <formula>$BG74=4</formula>
    </cfRule>
    <cfRule type="expression" dxfId="2012" priority="2011">
      <formula>$BG74=3</formula>
    </cfRule>
    <cfRule type="expression" dxfId="2011" priority="2012">
      <formula>$BG74=2</formula>
    </cfRule>
    <cfRule type="expression" dxfId="2010" priority="2013">
      <formula>$BG74=1</formula>
    </cfRule>
  </conditionalFormatting>
  <conditionalFormatting sqref="BA74:BA78">
    <cfRule type="beginsWith" dxfId="2009" priority="1982" operator="beginsWith" text="MUY ALTA">
      <formula>LEFT(BA74,LEN("MUY ALTA"))="MUY ALTA"</formula>
    </cfRule>
    <cfRule type="beginsWith" dxfId="2008" priority="1983" operator="beginsWith" text="ALTA">
      <formula>LEFT(BA74,LEN("ALTA"))="ALTA"</formula>
    </cfRule>
    <cfRule type="beginsWith" dxfId="2007" priority="1984" operator="beginsWith" text="MEDIA">
      <formula>LEFT(BA74,LEN("MEDIA"))="MEDIA"</formula>
    </cfRule>
    <cfRule type="beginsWith" dxfId="2006" priority="1985" operator="beginsWith" text="BAJA">
      <formula>LEFT(BA74,LEN("BAJA"))="BAJA"</formula>
    </cfRule>
    <cfRule type="beginsWith" dxfId="2005" priority="1986" operator="beginsWith" text="MUY BAJA">
      <formula>LEFT(BA74,LEN("MUY BAJA"))="MUY BAJA"</formula>
    </cfRule>
  </conditionalFormatting>
  <conditionalFormatting sqref="BC74:BC78">
    <cfRule type="beginsWith" dxfId="2004" priority="1977" operator="beginsWith" text="MUY ALTA">
      <formula>LEFT(BC74,LEN("MUY ALTA"))="MUY ALTA"</formula>
    </cfRule>
    <cfRule type="beginsWith" dxfId="2003" priority="1978" operator="beginsWith" text="ALTA">
      <formula>LEFT(BC74,LEN("ALTA"))="ALTA"</formula>
    </cfRule>
    <cfRule type="beginsWith" dxfId="2002" priority="1979" operator="beginsWith" text="MEDIA">
      <formula>LEFT(BC74,LEN("MEDIA"))="MEDIA"</formula>
    </cfRule>
    <cfRule type="beginsWith" dxfId="2001" priority="1980" operator="beginsWith" text="BAJA">
      <formula>LEFT(BC74,LEN("BAJA"))="BAJA"</formula>
    </cfRule>
    <cfRule type="beginsWith" dxfId="2000" priority="1981" operator="beginsWith" text="MUY BAJA">
      <formula>LEFT(BC74,LEN("MUY BAJA"))="MUY BAJA"</formula>
    </cfRule>
  </conditionalFormatting>
  <conditionalFormatting sqref="BE74:BE78">
    <cfRule type="cellIs" dxfId="1999" priority="1974" operator="equal">
      <formula>"Evitar"</formula>
    </cfRule>
    <cfRule type="cellIs" dxfId="1998" priority="1975" operator="equal">
      <formula>"Aceptar"</formula>
    </cfRule>
    <cfRule type="cellIs" dxfId="1997" priority="1976" operator="equal">
      <formula>"Reducir"</formula>
    </cfRule>
  </conditionalFormatting>
  <conditionalFormatting sqref="BE74:BE78">
    <cfRule type="cellIs" dxfId="1996" priority="1973" operator="equal">
      <formula>"compartir"</formula>
    </cfRule>
  </conditionalFormatting>
  <conditionalFormatting sqref="Y80:Y84">
    <cfRule type="cellIs" dxfId="1995" priority="1972" operator="equal">
      <formula>"X"</formula>
    </cfRule>
  </conditionalFormatting>
  <conditionalFormatting sqref="AN80:AO84">
    <cfRule type="cellIs" dxfId="1994" priority="1970" operator="equal">
      <formula>"NO"</formula>
    </cfRule>
    <cfRule type="cellIs" dxfId="1993" priority="1971" operator="equal">
      <formula>"SI"</formula>
    </cfRule>
  </conditionalFormatting>
  <conditionalFormatting sqref="AP80:AQ84">
    <cfRule type="cellIs" dxfId="1992" priority="1968" operator="equal">
      <formula>"ALE"</formula>
    </cfRule>
    <cfRule type="cellIs" dxfId="1991" priority="1969" operator="equal">
      <formula>"CON"</formula>
    </cfRule>
  </conditionalFormatting>
  <conditionalFormatting sqref="AG80:AH84">
    <cfRule type="cellIs" dxfId="1990" priority="1967" operator="equal">
      <formula>25</formula>
    </cfRule>
  </conditionalFormatting>
  <conditionalFormatting sqref="AI80:AJ84">
    <cfRule type="cellIs" dxfId="1989" priority="1966" operator="equal">
      <formula>15</formula>
    </cfRule>
  </conditionalFormatting>
  <conditionalFormatting sqref="Y80:Y84">
    <cfRule type="cellIs" dxfId="1988" priority="1958" operator="equal">
      <formula>"Y"</formula>
    </cfRule>
  </conditionalFormatting>
  <conditionalFormatting sqref="AL80:AL84">
    <cfRule type="cellIs" dxfId="1987" priority="1962" operator="equal">
      <formula>0</formula>
    </cfRule>
    <cfRule type="cellIs" dxfId="1986" priority="1963" operator="between">
      <formula>"0.1"</formula>
      <formula>100</formula>
    </cfRule>
    <cfRule type="cellIs" dxfId="1985" priority="1964" operator="between">
      <formula>0</formula>
      <formula>100</formula>
    </cfRule>
    <cfRule type="cellIs" dxfId="1984" priority="1965" operator="between">
      <formula>0</formula>
      <formula>100</formula>
    </cfRule>
  </conditionalFormatting>
  <conditionalFormatting sqref="AL80:AL84">
    <cfRule type="cellIs" dxfId="1983" priority="1961" operator="equal">
      <formula>0.58</formula>
    </cfRule>
  </conditionalFormatting>
  <conditionalFormatting sqref="AR80:AS84">
    <cfRule type="cellIs" dxfId="1982" priority="1959" operator="equal">
      <formula>"NO"</formula>
    </cfRule>
  </conditionalFormatting>
  <conditionalFormatting sqref="AG80:AH84">
    <cfRule type="expression" dxfId="1981" priority="1957">
      <formula>AI80=15</formula>
    </cfRule>
  </conditionalFormatting>
  <conditionalFormatting sqref="AI80:AJ84">
    <cfRule type="expression" dxfId="1980" priority="1956">
      <formula>AG80=25</formula>
    </cfRule>
  </conditionalFormatting>
  <conditionalFormatting sqref="AE80:AF80">
    <cfRule type="expression" dxfId="1979" priority="1943">
      <formula>AE80=10</formula>
    </cfRule>
    <cfRule type="expression" dxfId="1978" priority="1944">
      <formula>AC80=15</formula>
    </cfRule>
    <cfRule type="expression" dxfId="1977" priority="1945">
      <formula>AA80=25</formula>
    </cfRule>
    <cfRule type="cellIs" dxfId="1976" priority="1955" operator="equal">
      <formula>25</formula>
    </cfRule>
  </conditionalFormatting>
  <conditionalFormatting sqref="AE80:AF80">
    <cfRule type="expression" dxfId="1975" priority="1952">
      <formula>AG80=15</formula>
    </cfRule>
    <cfRule type="expression" dxfId="1974" priority="1953">
      <formula>AI80=10</formula>
    </cfRule>
    <cfRule type="expression" dxfId="1973" priority="1954">
      <formula>AG80=15</formula>
    </cfRule>
  </conditionalFormatting>
  <conditionalFormatting sqref="AA80:AB80">
    <cfRule type="expression" dxfId="1972" priority="1949">
      <formula>AE80=10</formula>
    </cfRule>
    <cfRule type="expression" dxfId="1971" priority="1950">
      <formula>AA80=25</formula>
    </cfRule>
    <cfRule type="expression" dxfId="1970" priority="1951">
      <formula>AC80=15</formula>
    </cfRule>
  </conditionalFormatting>
  <conditionalFormatting sqref="AC80:AD80">
    <cfRule type="expression" dxfId="1969" priority="1946">
      <formula>AC80=15</formula>
    </cfRule>
    <cfRule type="expression" dxfId="1968" priority="1947">
      <formula>AE80=10</formula>
    </cfRule>
    <cfRule type="expression" dxfId="1967" priority="1948">
      <formula>AA80=25</formula>
    </cfRule>
  </conditionalFormatting>
  <conditionalFormatting sqref="AE81:AF84">
    <cfRule type="expression" dxfId="1966" priority="1930">
      <formula>AE81=10</formula>
    </cfRule>
    <cfRule type="expression" dxfId="1965" priority="1931">
      <formula>AC81=15</formula>
    </cfRule>
    <cfRule type="expression" dxfId="1964" priority="1932">
      <formula>AA81=25</formula>
    </cfRule>
    <cfRule type="cellIs" dxfId="1963" priority="1942" operator="equal">
      <formula>25</formula>
    </cfRule>
  </conditionalFormatting>
  <conditionalFormatting sqref="AE81:AF84">
    <cfRule type="expression" dxfId="1962" priority="1939">
      <formula>AG81=15</formula>
    </cfRule>
    <cfRule type="expression" dxfId="1961" priority="1940">
      <formula>AI81=10</formula>
    </cfRule>
    <cfRule type="expression" dxfId="1960" priority="1941">
      <formula>AG81=15</formula>
    </cfRule>
  </conditionalFormatting>
  <conditionalFormatting sqref="AA81:AB84">
    <cfRule type="expression" dxfId="1959" priority="1936">
      <formula>AE81=10</formula>
    </cfRule>
    <cfRule type="expression" dxfId="1958" priority="1937">
      <formula>AA81=25</formula>
    </cfRule>
    <cfRule type="expression" dxfId="1957" priority="1938">
      <formula>AC81=15</formula>
    </cfRule>
  </conditionalFormatting>
  <conditionalFormatting sqref="AC81:AD84">
    <cfRule type="expression" dxfId="1956" priority="1933">
      <formula>AC81=15</formula>
    </cfRule>
    <cfRule type="expression" dxfId="1955" priority="1934">
      <formula>AE81=10</formula>
    </cfRule>
    <cfRule type="expression" dxfId="1954" priority="1935">
      <formula>AA81=25</formula>
    </cfRule>
  </conditionalFormatting>
  <conditionalFormatting sqref="Y80:Y84">
    <cfRule type="expression" dxfId="1953" priority="1929">
      <formula>Z80="X"</formula>
    </cfRule>
  </conditionalFormatting>
  <conditionalFormatting sqref="AM80">
    <cfRule type="cellIs" dxfId="1952" priority="1926" operator="equal">
      <formula>0.6</formula>
    </cfRule>
    <cfRule type="cellIs" dxfId="1951" priority="1927" operator="equal">
      <formula>1</formula>
    </cfRule>
    <cfRule type="cellIs" dxfId="1950" priority="1928" operator="equal">
      <formula>0.8</formula>
    </cfRule>
  </conditionalFormatting>
  <conditionalFormatting sqref="Z80">
    <cfRule type="cellIs" dxfId="1949" priority="1925" operator="equal">
      <formula>"X"</formula>
    </cfRule>
  </conditionalFormatting>
  <conditionalFormatting sqref="Z80">
    <cfRule type="cellIs" dxfId="1948" priority="1924" operator="equal">
      <formula>"X"</formula>
    </cfRule>
  </conditionalFormatting>
  <conditionalFormatting sqref="Z80">
    <cfRule type="expression" dxfId="1947" priority="1922">
      <formula>Y80=Y</formula>
    </cfRule>
    <cfRule type="expression" dxfId="1946" priority="1923">
      <formula>Y80="y"</formula>
    </cfRule>
  </conditionalFormatting>
  <conditionalFormatting sqref="T80:T84">
    <cfRule type="expression" dxfId="1945" priority="1921">
      <formula>"&lt;,2"</formula>
    </cfRule>
  </conditionalFormatting>
  <conditionalFormatting sqref="U80:U84">
    <cfRule type="cellIs" dxfId="1944" priority="1913" operator="equal">
      <formula>20</formula>
    </cfRule>
    <cfRule type="cellIs" dxfId="1943" priority="1914" operator="equal">
      <formula>10</formula>
    </cfRule>
    <cfRule type="cellIs" dxfId="1942" priority="1915" operator="equal">
      <formula>5</formula>
    </cfRule>
    <cfRule type="cellIs" dxfId="1941" priority="1916" operator="equal">
      <formula>1</formula>
    </cfRule>
    <cfRule type="cellIs" dxfId="1940" priority="1917" operator="equal">
      <formula>0.8</formula>
    </cfRule>
    <cfRule type="cellIs" dxfId="1939" priority="1918" operator="equal">
      <formula>0.6</formula>
    </cfRule>
    <cfRule type="cellIs" dxfId="1938" priority="1919" operator="equal">
      <formula>0.4</formula>
    </cfRule>
    <cfRule type="cellIs" dxfId="1937" priority="1920" operator="equal">
      <formula>20%</formula>
    </cfRule>
  </conditionalFormatting>
  <conditionalFormatting sqref="S80:S84">
    <cfRule type="cellIs" dxfId="1936" priority="1912" operator="equal">
      <formula>0.2</formula>
    </cfRule>
  </conditionalFormatting>
  <conditionalFormatting sqref="R80:R84">
    <cfRule type="beginsWith" priority="1899" operator="beginsWith" text="La actividad que conlleva el riesgo se ejecuta como máximos 2 veces por año">
      <formula>LEFT(R80,LEN("La actividad que conlleva el riesgo se ejecuta como máximos 2 veces por año"))="La actividad que conlleva el riesgo se ejecuta como máximos 2 veces por año"</formula>
    </cfRule>
    <cfRule type="cellIs" dxfId="1935" priority="1900" operator="equal">
      <formula>"La actividad que conlleva el riesgo se ejecuta como máximos 2 veces por año"</formula>
    </cfRule>
    <cfRule type="cellIs" dxfId="1934" priority="1901" operator="equal">
      <formula>"La actividad que conlleva el riesgo se ejecuta como máximos 2 veces por año "</formula>
    </cfRule>
    <cfRule type="containsText" dxfId="1933" priority="1903" operator="containsText" text="La actividad que conlleva el riesgo se ejecuta como máximos 2 veces por año">
      <formula>NOT(ISERROR(SEARCH("La actividad que conlleva el riesgo se ejecuta como máximos 2 veces por año",R80)))</formula>
    </cfRule>
    <cfRule type="cellIs" dxfId="1932" priority="1904" operator="equal">
      <formula>"La actividad que conlleva el riesgo se ejecuta como máximos 2 veces por año"</formula>
    </cfRule>
    <cfRule type="cellIs" dxfId="1931" priority="1905" operator="equal">
      <formula>"La actividad que conlleva el riesgo se ejecuta como máximos 2 veces por año"</formula>
    </cfRule>
  </conditionalFormatting>
  <conditionalFormatting sqref="V80:V84">
    <cfRule type="endsWith" dxfId="1930" priority="1884" operator="endsWith" text="11">
      <formula>RIGHT(V80,LEN("11"))="11"</formula>
    </cfRule>
    <cfRule type="endsWith" dxfId="1929" priority="1885" operator="endsWith" text="12">
      <formula>RIGHT(V80,LEN("12"))="12"</formula>
    </cfRule>
    <cfRule type="endsWith" dxfId="1928" priority="1886" operator="endsWith" text="13">
      <formula>RIGHT(V80,LEN("13"))="13"</formula>
    </cfRule>
    <cfRule type="endsWith" dxfId="1927" priority="1887" operator="endsWith" text="14">
      <formula>RIGHT(V80,LEN("14"))="14"</formula>
    </cfRule>
    <cfRule type="endsWith" dxfId="1926" priority="1888" operator="endsWith" text="15">
      <formula>RIGHT(V80,LEN("15"))="15"</formula>
    </cfRule>
    <cfRule type="endsWith" dxfId="1925" priority="1889" operator="endsWith" text="16">
      <formula>RIGHT(V80,LEN("16"))="16"</formula>
    </cfRule>
    <cfRule type="endsWith" dxfId="1924" priority="1890" operator="endsWith" text="17">
      <formula>RIGHT(V80,LEN("17"))="17"</formula>
    </cfRule>
    <cfRule type="endsWith" dxfId="1923" priority="1891" operator="endsWith" text="25">
      <formula>RIGHT(V80,LEN("25"))="25"</formula>
    </cfRule>
    <cfRule type="endsWith" dxfId="1922" priority="1892" operator="endsWith" text="24">
      <formula>RIGHT(V80,LEN("24"))="24"</formula>
    </cfRule>
    <cfRule type="endsWith" dxfId="1921" priority="1893" operator="endsWith" text="23">
      <formula>RIGHT(V80,LEN("23"))="23"</formula>
    </cfRule>
    <cfRule type="endsWith" dxfId="1920" priority="1894" operator="endsWith" text="22">
      <formula>RIGHT(V80,LEN("22"))="22"</formula>
    </cfRule>
    <cfRule type="endsWith" dxfId="1919" priority="1895" operator="endsWith" text="21">
      <formula>RIGHT(V80,LEN("21"))="21"</formula>
    </cfRule>
    <cfRule type="endsWith" dxfId="1918" priority="1896" operator="endsWith" text="20">
      <formula>RIGHT(V80,LEN("20"))="20"</formula>
    </cfRule>
    <cfRule type="endsWith" dxfId="1917" priority="1897" operator="endsWith" text="19">
      <formula>RIGHT(V80,LEN("19"))="19"</formula>
    </cfRule>
    <cfRule type="endsWith" dxfId="1916" priority="1898" operator="endsWith" text="18">
      <formula>RIGHT(V80,LEN("18"))="18"</formula>
    </cfRule>
  </conditionalFormatting>
  <conditionalFormatting sqref="BE80">
    <cfRule type="cellIs" dxfId="1915" priority="1883" stopIfTrue="1" operator="equal">
      <formula>"SI"</formula>
    </cfRule>
  </conditionalFormatting>
  <conditionalFormatting sqref="BB80:BB84">
    <cfRule type="expression" dxfId="1914" priority="1857">
      <formula>"&lt;,2"</formula>
    </cfRule>
  </conditionalFormatting>
  <conditionalFormatting sqref="AZ80:AZ84">
    <cfRule type="expression" dxfId="1913" priority="1856">
      <formula>"&lt;,2"</formula>
    </cfRule>
  </conditionalFormatting>
  <conditionalFormatting sqref="BD80">
    <cfRule type="expression" dxfId="1912" priority="1858">
      <formula>$BG80=25</formula>
    </cfRule>
    <cfRule type="expression" dxfId="1911" priority="1859">
      <formula>$BG80=24</formula>
    </cfRule>
    <cfRule type="expression" dxfId="1910" priority="1860">
      <formula>$BG80=23</formula>
    </cfRule>
    <cfRule type="expression" dxfId="1909" priority="1861">
      <formula>$BG80=22</formula>
    </cfRule>
    <cfRule type="expression" dxfId="1908" priority="1862">
      <formula>$BG80=21</formula>
    </cfRule>
    <cfRule type="expression" dxfId="1907" priority="1863">
      <formula>$BG80=20</formula>
    </cfRule>
    <cfRule type="expression" dxfId="1906" priority="1864">
      <formula>$BG80=19</formula>
    </cfRule>
    <cfRule type="expression" dxfId="1905" priority="1865">
      <formula>$BG80=18</formula>
    </cfRule>
    <cfRule type="expression" dxfId="1904" priority="1866">
      <formula>$BG80=17</formula>
    </cfRule>
    <cfRule type="expression" dxfId="1903" priority="1867">
      <formula>$BG80=16</formula>
    </cfRule>
    <cfRule type="expression" dxfId="1902" priority="1868">
      <formula>$BG80=15</formula>
    </cfRule>
    <cfRule type="expression" dxfId="1901" priority="1869">
      <formula>$BG80=14</formula>
    </cfRule>
    <cfRule type="expression" dxfId="1900" priority="1870">
      <formula>$BG80=13</formula>
    </cfRule>
    <cfRule type="expression" dxfId="1899" priority="1871">
      <formula>$BG80=12</formula>
    </cfRule>
    <cfRule type="expression" dxfId="1898" priority="1872">
      <formula>$BG80=11</formula>
    </cfRule>
    <cfRule type="expression" dxfId="1897" priority="1873">
      <formula>$BG80=10</formula>
    </cfRule>
    <cfRule type="expression" dxfId="1896" priority="1874">
      <formula>$BG80=9</formula>
    </cfRule>
    <cfRule type="expression" dxfId="1895" priority="1875">
      <formula>$BG80=8</formula>
    </cfRule>
    <cfRule type="expression" dxfId="1894" priority="1876">
      <formula>$BG80=7</formula>
    </cfRule>
    <cfRule type="expression" dxfId="1893" priority="1877">
      <formula>$BG80=6</formula>
    </cfRule>
    <cfRule type="expression" dxfId="1892" priority="1878">
      <formula>$BG80=5</formula>
    </cfRule>
    <cfRule type="expression" dxfId="1891" priority="1879">
      <formula>$BG80=4</formula>
    </cfRule>
    <cfRule type="expression" dxfId="1890" priority="1880">
      <formula>$BG80=3</formula>
    </cfRule>
    <cfRule type="expression" dxfId="1889" priority="1881">
      <formula>$BG80=2</formula>
    </cfRule>
    <cfRule type="expression" dxfId="1888" priority="1882">
      <formula>$BG80=1</formula>
    </cfRule>
  </conditionalFormatting>
  <conditionalFormatting sqref="BA80:BA84">
    <cfRule type="beginsWith" dxfId="1887" priority="1851" operator="beginsWith" text="MUY ALTA">
      <formula>LEFT(BA80,LEN("MUY ALTA"))="MUY ALTA"</formula>
    </cfRule>
    <cfRule type="beginsWith" dxfId="1886" priority="1852" operator="beginsWith" text="ALTA">
      <formula>LEFT(BA80,LEN("ALTA"))="ALTA"</formula>
    </cfRule>
    <cfRule type="beginsWith" dxfId="1885" priority="1853" operator="beginsWith" text="MEDIA">
      <formula>LEFT(BA80,LEN("MEDIA"))="MEDIA"</formula>
    </cfRule>
    <cfRule type="beginsWith" dxfId="1884" priority="1854" operator="beginsWith" text="BAJA">
      <formula>LEFT(BA80,LEN("BAJA"))="BAJA"</formula>
    </cfRule>
    <cfRule type="beginsWith" dxfId="1883" priority="1855" operator="beginsWith" text="MUY BAJA">
      <formula>LEFT(BA80,LEN("MUY BAJA"))="MUY BAJA"</formula>
    </cfRule>
  </conditionalFormatting>
  <conditionalFormatting sqref="BC80:BC84">
    <cfRule type="beginsWith" dxfId="1882" priority="1846" operator="beginsWith" text="MUY ALTA">
      <formula>LEFT(BC80,LEN("MUY ALTA"))="MUY ALTA"</formula>
    </cfRule>
    <cfRule type="beginsWith" dxfId="1881" priority="1847" operator="beginsWith" text="ALTA">
      <formula>LEFT(BC80,LEN("ALTA"))="ALTA"</formula>
    </cfRule>
    <cfRule type="beginsWith" dxfId="1880" priority="1848" operator="beginsWith" text="MEDIA">
      <formula>LEFT(BC80,LEN("MEDIA"))="MEDIA"</formula>
    </cfRule>
    <cfRule type="beginsWith" dxfId="1879" priority="1849" operator="beginsWith" text="BAJA">
      <formula>LEFT(BC80,LEN("BAJA"))="BAJA"</formula>
    </cfRule>
    <cfRule type="beginsWith" dxfId="1878" priority="1850" operator="beginsWith" text="MUY BAJA">
      <formula>LEFT(BC80,LEN("MUY BAJA"))="MUY BAJA"</formula>
    </cfRule>
  </conditionalFormatting>
  <conditionalFormatting sqref="BE80:BE84">
    <cfRule type="cellIs" dxfId="1877" priority="1843" operator="equal">
      <formula>"Evitar"</formula>
    </cfRule>
    <cfRule type="cellIs" dxfId="1876" priority="1844" operator="equal">
      <formula>"Aceptar"</formula>
    </cfRule>
    <cfRule type="cellIs" dxfId="1875" priority="1845" operator="equal">
      <formula>"Reducir"</formula>
    </cfRule>
  </conditionalFormatting>
  <conditionalFormatting sqref="BE80:BE84">
    <cfRule type="cellIs" dxfId="1874" priority="1842" operator="equal">
      <formula>"compartir"</formula>
    </cfRule>
  </conditionalFormatting>
  <conditionalFormatting sqref="Y86:Y90">
    <cfRule type="cellIs" dxfId="1873" priority="1841" operator="equal">
      <formula>"X"</formula>
    </cfRule>
  </conditionalFormatting>
  <conditionalFormatting sqref="AN86:AO90">
    <cfRule type="cellIs" dxfId="1872" priority="1839" operator="equal">
      <formula>"NO"</formula>
    </cfRule>
    <cfRule type="cellIs" dxfId="1871" priority="1840" operator="equal">
      <formula>"SI"</formula>
    </cfRule>
  </conditionalFormatting>
  <conditionalFormatting sqref="AP86:AQ90">
    <cfRule type="cellIs" dxfId="1870" priority="1837" operator="equal">
      <formula>"ALE"</formula>
    </cfRule>
    <cfRule type="cellIs" dxfId="1869" priority="1838" operator="equal">
      <formula>"CON"</formula>
    </cfRule>
  </conditionalFormatting>
  <conditionalFormatting sqref="AG86:AH90">
    <cfRule type="cellIs" dxfId="1868" priority="1836" operator="equal">
      <formula>25</formula>
    </cfRule>
  </conditionalFormatting>
  <conditionalFormatting sqref="AI86:AJ90">
    <cfRule type="cellIs" dxfId="1867" priority="1835" operator="equal">
      <formula>15</formula>
    </cfRule>
  </conditionalFormatting>
  <conditionalFormatting sqref="Y86:Y90">
    <cfRule type="cellIs" dxfId="1866" priority="1827" operator="equal">
      <formula>"Y"</formula>
    </cfRule>
  </conditionalFormatting>
  <conditionalFormatting sqref="AL86:AL90">
    <cfRule type="cellIs" dxfId="1865" priority="1831" operator="equal">
      <formula>0</formula>
    </cfRule>
    <cfRule type="cellIs" dxfId="1864" priority="1832" operator="between">
      <formula>"0.1"</formula>
      <formula>100</formula>
    </cfRule>
    <cfRule type="cellIs" dxfId="1863" priority="1833" operator="between">
      <formula>0</formula>
      <formula>100</formula>
    </cfRule>
    <cfRule type="cellIs" dxfId="1862" priority="1834" operator="between">
      <formula>0</formula>
      <formula>100</formula>
    </cfRule>
  </conditionalFormatting>
  <conditionalFormatting sqref="AL86:AL90">
    <cfRule type="cellIs" dxfId="1861" priority="1830" operator="equal">
      <formula>0.58</formula>
    </cfRule>
  </conditionalFormatting>
  <conditionalFormatting sqref="AR86:AS90">
    <cfRule type="cellIs" dxfId="1860" priority="1828" operator="equal">
      <formula>"NO"</formula>
    </cfRule>
  </conditionalFormatting>
  <conditionalFormatting sqref="AG86:AH90">
    <cfRule type="expression" dxfId="1859" priority="1826">
      <formula>AI86=15</formula>
    </cfRule>
  </conditionalFormatting>
  <conditionalFormatting sqref="AI86:AJ90">
    <cfRule type="expression" dxfId="1858" priority="1825">
      <formula>AG86=25</formula>
    </cfRule>
  </conditionalFormatting>
  <conditionalFormatting sqref="AE86:AF86">
    <cfRule type="expression" dxfId="1857" priority="1812">
      <formula>AE86=10</formula>
    </cfRule>
    <cfRule type="expression" dxfId="1856" priority="1813">
      <formula>AC86=15</formula>
    </cfRule>
    <cfRule type="expression" dxfId="1855" priority="1814">
      <formula>AA86=25</formula>
    </cfRule>
    <cfRule type="cellIs" dxfId="1854" priority="1824" operator="equal">
      <formula>25</formula>
    </cfRule>
  </conditionalFormatting>
  <conditionalFormatting sqref="AE86:AF86">
    <cfRule type="expression" dxfId="1853" priority="1821">
      <formula>AG86=15</formula>
    </cfRule>
    <cfRule type="expression" dxfId="1852" priority="1822">
      <formula>AI86=10</formula>
    </cfRule>
    <cfRule type="expression" dxfId="1851" priority="1823">
      <formula>AG86=15</formula>
    </cfRule>
  </conditionalFormatting>
  <conditionalFormatting sqref="AA86:AB86">
    <cfRule type="expression" dxfId="1850" priority="1818">
      <formula>AE86=10</formula>
    </cfRule>
    <cfRule type="expression" dxfId="1849" priority="1819">
      <formula>AA86=25</formula>
    </cfRule>
    <cfRule type="expression" dxfId="1848" priority="1820">
      <formula>AC86=15</formula>
    </cfRule>
  </conditionalFormatting>
  <conditionalFormatting sqref="AC86:AD86">
    <cfRule type="expression" dxfId="1847" priority="1815">
      <formula>AC86=15</formula>
    </cfRule>
    <cfRule type="expression" dxfId="1846" priority="1816">
      <formula>AE86=10</formula>
    </cfRule>
    <cfRule type="expression" dxfId="1845" priority="1817">
      <formula>AA86=25</formula>
    </cfRule>
  </conditionalFormatting>
  <conditionalFormatting sqref="AE87:AF90">
    <cfRule type="expression" dxfId="1844" priority="1799">
      <formula>AE87=10</formula>
    </cfRule>
    <cfRule type="expression" dxfId="1843" priority="1800">
      <formula>AC87=15</formula>
    </cfRule>
    <cfRule type="expression" dxfId="1842" priority="1801">
      <formula>AA87=25</formula>
    </cfRule>
    <cfRule type="cellIs" dxfId="1841" priority="1811" operator="equal">
      <formula>25</formula>
    </cfRule>
  </conditionalFormatting>
  <conditionalFormatting sqref="AE87:AF90">
    <cfRule type="expression" dxfId="1840" priority="1808">
      <formula>AG87=15</formula>
    </cfRule>
    <cfRule type="expression" dxfId="1839" priority="1809">
      <formula>AI87=10</formula>
    </cfRule>
    <cfRule type="expression" dxfId="1838" priority="1810">
      <formula>AG87=15</formula>
    </cfRule>
  </conditionalFormatting>
  <conditionalFormatting sqref="AA87:AB90">
    <cfRule type="expression" dxfId="1837" priority="1805">
      <formula>AE87=10</formula>
    </cfRule>
    <cfRule type="expression" dxfId="1836" priority="1806">
      <formula>AA87=25</formula>
    </cfRule>
    <cfRule type="expression" dxfId="1835" priority="1807">
      <formula>AC87=15</formula>
    </cfRule>
  </conditionalFormatting>
  <conditionalFormatting sqref="AC87:AD90">
    <cfRule type="expression" dxfId="1834" priority="1802">
      <formula>AC87=15</formula>
    </cfRule>
    <cfRule type="expression" dxfId="1833" priority="1803">
      <formula>AE87=10</formula>
    </cfRule>
    <cfRule type="expression" dxfId="1832" priority="1804">
      <formula>AA87=25</formula>
    </cfRule>
  </conditionalFormatting>
  <conditionalFormatting sqref="Y86:Y90">
    <cfRule type="expression" dxfId="1831" priority="1798">
      <formula>Z86="X"</formula>
    </cfRule>
  </conditionalFormatting>
  <conditionalFormatting sqref="AM86">
    <cfRule type="cellIs" dxfId="1830" priority="1795" operator="equal">
      <formula>0.6</formula>
    </cfRule>
    <cfRule type="cellIs" dxfId="1829" priority="1796" operator="equal">
      <formula>1</formula>
    </cfRule>
    <cfRule type="cellIs" dxfId="1828" priority="1797" operator="equal">
      <formula>0.8</formula>
    </cfRule>
  </conditionalFormatting>
  <conditionalFormatting sqref="Z86">
    <cfRule type="cellIs" dxfId="1827" priority="1794" operator="equal">
      <formula>"X"</formula>
    </cfRule>
  </conditionalFormatting>
  <conditionalFormatting sqref="Z86">
    <cfRule type="cellIs" dxfId="1826" priority="1793" operator="equal">
      <formula>"X"</formula>
    </cfRule>
  </conditionalFormatting>
  <conditionalFormatting sqref="Z86">
    <cfRule type="expression" dxfId="1825" priority="1791">
      <formula>Y86=Y</formula>
    </cfRule>
    <cfRule type="expression" dxfId="1824" priority="1792">
      <formula>Y86="y"</formula>
    </cfRule>
  </conditionalFormatting>
  <conditionalFormatting sqref="T86:T90">
    <cfRule type="expression" dxfId="1823" priority="1790">
      <formula>"&lt;,2"</formula>
    </cfRule>
  </conditionalFormatting>
  <conditionalFormatting sqref="U86:U90">
    <cfRule type="cellIs" dxfId="1822" priority="1782" operator="equal">
      <formula>20</formula>
    </cfRule>
    <cfRule type="cellIs" dxfId="1821" priority="1783" operator="equal">
      <formula>10</formula>
    </cfRule>
    <cfRule type="cellIs" dxfId="1820" priority="1784" operator="equal">
      <formula>5</formula>
    </cfRule>
    <cfRule type="cellIs" dxfId="1819" priority="1785" operator="equal">
      <formula>1</formula>
    </cfRule>
    <cfRule type="cellIs" dxfId="1818" priority="1786" operator="equal">
      <formula>0.8</formula>
    </cfRule>
    <cfRule type="cellIs" dxfId="1817" priority="1787" operator="equal">
      <formula>0.6</formula>
    </cfRule>
    <cfRule type="cellIs" dxfId="1816" priority="1788" operator="equal">
      <formula>0.4</formula>
    </cfRule>
    <cfRule type="cellIs" dxfId="1815" priority="1789" operator="equal">
      <formula>20%</formula>
    </cfRule>
  </conditionalFormatting>
  <conditionalFormatting sqref="S86:S90">
    <cfRule type="cellIs" dxfId="1814" priority="1781" operator="equal">
      <formula>0.2</formula>
    </cfRule>
  </conditionalFormatting>
  <conditionalFormatting sqref="R86:R90">
    <cfRule type="beginsWith" priority="1768" operator="beginsWith" text="La actividad que conlleva el riesgo se ejecuta como máximos 2 veces por año">
      <formula>LEFT(R86,LEN("La actividad que conlleva el riesgo se ejecuta como máximos 2 veces por año"))="La actividad que conlleva el riesgo se ejecuta como máximos 2 veces por año"</formula>
    </cfRule>
    <cfRule type="cellIs" dxfId="1813" priority="1769" operator="equal">
      <formula>"La actividad que conlleva el riesgo se ejecuta como máximos 2 veces por año"</formula>
    </cfRule>
    <cfRule type="cellIs" dxfId="1812" priority="1770" operator="equal">
      <formula>"La actividad que conlleva el riesgo se ejecuta como máximos 2 veces por año "</formula>
    </cfRule>
    <cfRule type="containsText" dxfId="1811" priority="1772" operator="containsText" text="La actividad que conlleva el riesgo se ejecuta como máximos 2 veces por año">
      <formula>NOT(ISERROR(SEARCH("La actividad que conlleva el riesgo se ejecuta como máximos 2 veces por año",R86)))</formula>
    </cfRule>
    <cfRule type="cellIs" dxfId="1810" priority="1773" operator="equal">
      <formula>"La actividad que conlleva el riesgo se ejecuta como máximos 2 veces por año"</formula>
    </cfRule>
    <cfRule type="cellIs" dxfId="1809" priority="1774" operator="equal">
      <formula>"La actividad que conlleva el riesgo se ejecuta como máximos 2 veces por año"</formula>
    </cfRule>
  </conditionalFormatting>
  <conditionalFormatting sqref="V86:V90">
    <cfRule type="endsWith" dxfId="1808" priority="1753" operator="endsWith" text="11">
      <formula>RIGHT(V86,LEN("11"))="11"</formula>
    </cfRule>
    <cfRule type="endsWith" dxfId="1807" priority="1754" operator="endsWith" text="12">
      <formula>RIGHT(V86,LEN("12"))="12"</formula>
    </cfRule>
    <cfRule type="endsWith" dxfId="1806" priority="1755" operator="endsWith" text="13">
      <formula>RIGHT(V86,LEN("13"))="13"</formula>
    </cfRule>
    <cfRule type="endsWith" dxfId="1805" priority="1756" operator="endsWith" text="14">
      <formula>RIGHT(V86,LEN("14"))="14"</formula>
    </cfRule>
    <cfRule type="endsWith" dxfId="1804" priority="1757" operator="endsWith" text="15">
      <formula>RIGHT(V86,LEN("15"))="15"</formula>
    </cfRule>
    <cfRule type="endsWith" dxfId="1803" priority="1758" operator="endsWith" text="16">
      <formula>RIGHT(V86,LEN("16"))="16"</formula>
    </cfRule>
    <cfRule type="endsWith" dxfId="1802" priority="1759" operator="endsWith" text="17">
      <formula>RIGHT(V86,LEN("17"))="17"</formula>
    </cfRule>
    <cfRule type="endsWith" dxfId="1801" priority="1760" operator="endsWith" text="25">
      <formula>RIGHT(V86,LEN("25"))="25"</formula>
    </cfRule>
    <cfRule type="endsWith" dxfId="1800" priority="1761" operator="endsWith" text="24">
      <formula>RIGHT(V86,LEN("24"))="24"</formula>
    </cfRule>
    <cfRule type="endsWith" dxfId="1799" priority="1762" operator="endsWith" text="23">
      <formula>RIGHT(V86,LEN("23"))="23"</formula>
    </cfRule>
    <cfRule type="endsWith" dxfId="1798" priority="1763" operator="endsWith" text="22">
      <formula>RIGHT(V86,LEN("22"))="22"</formula>
    </cfRule>
    <cfRule type="endsWith" dxfId="1797" priority="1764" operator="endsWith" text="21">
      <formula>RIGHT(V86,LEN("21"))="21"</formula>
    </cfRule>
    <cfRule type="endsWith" dxfId="1796" priority="1765" operator="endsWith" text="20">
      <formula>RIGHT(V86,LEN("20"))="20"</formula>
    </cfRule>
    <cfRule type="endsWith" dxfId="1795" priority="1766" operator="endsWith" text="19">
      <formula>RIGHT(V86,LEN("19"))="19"</formula>
    </cfRule>
    <cfRule type="endsWith" dxfId="1794" priority="1767" operator="endsWith" text="18">
      <formula>RIGHT(V86,LEN("18"))="18"</formula>
    </cfRule>
  </conditionalFormatting>
  <conditionalFormatting sqref="BE86">
    <cfRule type="cellIs" dxfId="1793" priority="1752" stopIfTrue="1" operator="equal">
      <formula>"SI"</formula>
    </cfRule>
  </conditionalFormatting>
  <conditionalFormatting sqref="BB86:BB90">
    <cfRule type="expression" dxfId="1792" priority="1726">
      <formula>"&lt;,2"</formula>
    </cfRule>
  </conditionalFormatting>
  <conditionalFormatting sqref="AZ86:AZ90">
    <cfRule type="expression" dxfId="1791" priority="1725">
      <formula>"&lt;,2"</formula>
    </cfRule>
  </conditionalFormatting>
  <conditionalFormatting sqref="BD86">
    <cfRule type="expression" dxfId="1790" priority="1727">
      <formula>$BG86=25</formula>
    </cfRule>
    <cfRule type="expression" dxfId="1789" priority="1728">
      <formula>$BG86=24</formula>
    </cfRule>
    <cfRule type="expression" dxfId="1788" priority="1729">
      <formula>$BG86=23</formula>
    </cfRule>
    <cfRule type="expression" dxfId="1787" priority="1730">
      <formula>$BG86=22</formula>
    </cfRule>
    <cfRule type="expression" dxfId="1786" priority="1731">
      <formula>$BG86=21</formula>
    </cfRule>
    <cfRule type="expression" dxfId="1785" priority="1732">
      <formula>$BG86=20</formula>
    </cfRule>
    <cfRule type="expression" dxfId="1784" priority="1733">
      <formula>$BG86=19</formula>
    </cfRule>
    <cfRule type="expression" dxfId="1783" priority="1734">
      <formula>$BG86=18</formula>
    </cfRule>
    <cfRule type="expression" dxfId="1782" priority="1735">
      <formula>$BG86=17</formula>
    </cfRule>
    <cfRule type="expression" dxfId="1781" priority="1736">
      <formula>$BG86=16</formula>
    </cfRule>
    <cfRule type="expression" dxfId="1780" priority="1737">
      <formula>$BG86=15</formula>
    </cfRule>
    <cfRule type="expression" dxfId="1779" priority="1738">
      <formula>$BG86=14</formula>
    </cfRule>
    <cfRule type="expression" dxfId="1778" priority="1739">
      <formula>$BG86=13</formula>
    </cfRule>
    <cfRule type="expression" dxfId="1777" priority="1740">
      <formula>$BG86=12</formula>
    </cfRule>
    <cfRule type="expression" dxfId="1776" priority="1741">
      <formula>$BG86=11</formula>
    </cfRule>
    <cfRule type="expression" dxfId="1775" priority="1742">
      <formula>$BG86=10</formula>
    </cfRule>
    <cfRule type="expression" dxfId="1774" priority="1743">
      <formula>$BG86=9</formula>
    </cfRule>
    <cfRule type="expression" dxfId="1773" priority="1744">
      <formula>$BG86=8</formula>
    </cfRule>
    <cfRule type="expression" dxfId="1772" priority="1745">
      <formula>$BG86=7</formula>
    </cfRule>
    <cfRule type="expression" dxfId="1771" priority="1746">
      <formula>$BG86=6</formula>
    </cfRule>
    <cfRule type="expression" dxfId="1770" priority="1747">
      <formula>$BG86=5</formula>
    </cfRule>
    <cfRule type="expression" dxfId="1769" priority="1748">
      <formula>$BG86=4</formula>
    </cfRule>
    <cfRule type="expression" dxfId="1768" priority="1749">
      <formula>$BG86=3</formula>
    </cfRule>
    <cfRule type="expression" dxfId="1767" priority="1750">
      <formula>$BG86=2</formula>
    </cfRule>
    <cfRule type="expression" dxfId="1766" priority="1751">
      <formula>$BG86=1</formula>
    </cfRule>
  </conditionalFormatting>
  <conditionalFormatting sqref="BA86:BA90">
    <cfRule type="beginsWith" dxfId="1765" priority="1720" operator="beginsWith" text="MUY ALTA">
      <formula>LEFT(BA86,LEN("MUY ALTA"))="MUY ALTA"</formula>
    </cfRule>
    <cfRule type="beginsWith" dxfId="1764" priority="1721" operator="beginsWith" text="ALTA">
      <formula>LEFT(BA86,LEN("ALTA"))="ALTA"</formula>
    </cfRule>
    <cfRule type="beginsWith" dxfId="1763" priority="1722" operator="beginsWith" text="MEDIA">
      <formula>LEFT(BA86,LEN("MEDIA"))="MEDIA"</formula>
    </cfRule>
    <cfRule type="beginsWith" dxfId="1762" priority="1723" operator="beginsWith" text="BAJA">
      <formula>LEFT(BA86,LEN("BAJA"))="BAJA"</formula>
    </cfRule>
    <cfRule type="beginsWith" dxfId="1761" priority="1724" operator="beginsWith" text="MUY BAJA">
      <formula>LEFT(BA86,LEN("MUY BAJA"))="MUY BAJA"</formula>
    </cfRule>
  </conditionalFormatting>
  <conditionalFormatting sqref="BC86:BC90">
    <cfRule type="beginsWith" dxfId="1760" priority="1715" operator="beginsWith" text="MUY ALTA">
      <formula>LEFT(BC86,LEN("MUY ALTA"))="MUY ALTA"</formula>
    </cfRule>
    <cfRule type="beginsWith" dxfId="1759" priority="1716" operator="beginsWith" text="ALTA">
      <formula>LEFT(BC86,LEN("ALTA"))="ALTA"</formula>
    </cfRule>
    <cfRule type="beginsWith" dxfId="1758" priority="1717" operator="beginsWith" text="MEDIA">
      <formula>LEFT(BC86,LEN("MEDIA"))="MEDIA"</formula>
    </cfRule>
    <cfRule type="beginsWith" dxfId="1757" priority="1718" operator="beginsWith" text="BAJA">
      <formula>LEFT(BC86,LEN("BAJA"))="BAJA"</formula>
    </cfRule>
    <cfRule type="beginsWith" dxfId="1756" priority="1719" operator="beginsWith" text="MUY BAJA">
      <formula>LEFT(BC86,LEN("MUY BAJA"))="MUY BAJA"</formula>
    </cfRule>
  </conditionalFormatting>
  <conditionalFormatting sqref="BE86:BE90">
    <cfRule type="cellIs" dxfId="1755" priority="1712" operator="equal">
      <formula>"Evitar"</formula>
    </cfRule>
    <cfRule type="cellIs" dxfId="1754" priority="1713" operator="equal">
      <formula>"Aceptar"</formula>
    </cfRule>
    <cfRule type="cellIs" dxfId="1753" priority="1714" operator="equal">
      <formula>"Reducir"</formula>
    </cfRule>
  </conditionalFormatting>
  <conditionalFormatting sqref="BE86:BE90">
    <cfRule type="cellIs" dxfId="1752" priority="1711" operator="equal">
      <formula>"compartir"</formula>
    </cfRule>
  </conditionalFormatting>
  <conditionalFormatting sqref="Y92:Y96">
    <cfRule type="cellIs" dxfId="1751" priority="1710" operator="equal">
      <formula>"X"</formula>
    </cfRule>
  </conditionalFormatting>
  <conditionalFormatting sqref="AN92:AO96">
    <cfRule type="cellIs" dxfId="1750" priority="1708" operator="equal">
      <formula>"NO"</formula>
    </cfRule>
    <cfRule type="cellIs" dxfId="1749" priority="1709" operator="equal">
      <formula>"SI"</formula>
    </cfRule>
  </conditionalFormatting>
  <conditionalFormatting sqref="AP92:AQ96">
    <cfRule type="cellIs" dxfId="1748" priority="1706" operator="equal">
      <formula>"ALE"</formula>
    </cfRule>
    <cfRule type="cellIs" dxfId="1747" priority="1707" operator="equal">
      <formula>"CON"</formula>
    </cfRule>
  </conditionalFormatting>
  <conditionalFormatting sqref="AG92:AH96">
    <cfRule type="cellIs" dxfId="1746" priority="1705" operator="equal">
      <formula>25</formula>
    </cfRule>
  </conditionalFormatting>
  <conditionalFormatting sqref="AI92:AJ96">
    <cfRule type="cellIs" dxfId="1745" priority="1704" operator="equal">
      <formula>15</formula>
    </cfRule>
  </conditionalFormatting>
  <conditionalFormatting sqref="Y92:Y96">
    <cfRule type="cellIs" dxfId="1744" priority="1696" operator="equal">
      <formula>"Y"</formula>
    </cfRule>
  </conditionalFormatting>
  <conditionalFormatting sqref="AL92:AL96">
    <cfRule type="cellIs" dxfId="1743" priority="1700" operator="equal">
      <formula>0</formula>
    </cfRule>
    <cfRule type="cellIs" dxfId="1742" priority="1701" operator="between">
      <formula>"0.1"</formula>
      <formula>100</formula>
    </cfRule>
    <cfRule type="cellIs" dxfId="1741" priority="1702" operator="between">
      <formula>0</formula>
      <formula>100</formula>
    </cfRule>
    <cfRule type="cellIs" dxfId="1740" priority="1703" operator="between">
      <formula>0</formula>
      <formula>100</formula>
    </cfRule>
  </conditionalFormatting>
  <conditionalFormatting sqref="AL92:AL96">
    <cfRule type="cellIs" dxfId="1739" priority="1699" operator="equal">
      <formula>0.58</formula>
    </cfRule>
  </conditionalFormatting>
  <conditionalFormatting sqref="AR92:AS96">
    <cfRule type="cellIs" dxfId="1738" priority="1697" operator="equal">
      <formula>"NO"</formula>
    </cfRule>
  </conditionalFormatting>
  <conditionalFormatting sqref="AG92:AH96">
    <cfRule type="expression" dxfId="1737" priority="1695">
      <formula>AI92=15</formula>
    </cfRule>
  </conditionalFormatting>
  <conditionalFormatting sqref="AI92:AJ96">
    <cfRule type="expression" dxfId="1736" priority="1694">
      <formula>AG92=25</formula>
    </cfRule>
  </conditionalFormatting>
  <conditionalFormatting sqref="AE92:AF92">
    <cfRule type="expression" dxfId="1735" priority="1681">
      <formula>AE92=10</formula>
    </cfRule>
    <cfRule type="expression" dxfId="1734" priority="1682">
      <formula>AC92=15</formula>
    </cfRule>
    <cfRule type="expression" dxfId="1733" priority="1683">
      <formula>AA92=25</formula>
    </cfRule>
    <cfRule type="cellIs" dxfId="1732" priority="1693" operator="equal">
      <formula>25</formula>
    </cfRule>
  </conditionalFormatting>
  <conditionalFormatting sqref="AE92:AF92">
    <cfRule type="expression" dxfId="1731" priority="1690">
      <formula>AG92=15</formula>
    </cfRule>
    <cfRule type="expression" dxfId="1730" priority="1691">
      <formula>AI92=10</formula>
    </cfRule>
    <cfRule type="expression" dxfId="1729" priority="1692">
      <formula>AG92=15</formula>
    </cfRule>
  </conditionalFormatting>
  <conditionalFormatting sqref="AA92:AB92">
    <cfRule type="expression" dxfId="1728" priority="1687">
      <formula>AE92=10</formula>
    </cfRule>
    <cfRule type="expression" dxfId="1727" priority="1688">
      <formula>AA92=25</formula>
    </cfRule>
    <cfRule type="expression" dxfId="1726" priority="1689">
      <formula>AC92=15</formula>
    </cfRule>
  </conditionalFormatting>
  <conditionalFormatting sqref="AC92:AD92">
    <cfRule type="expression" dxfId="1725" priority="1684">
      <formula>AC92=15</formula>
    </cfRule>
    <cfRule type="expression" dxfId="1724" priority="1685">
      <formula>AE92=10</formula>
    </cfRule>
    <cfRule type="expression" dxfId="1723" priority="1686">
      <formula>AA92=25</formula>
    </cfRule>
  </conditionalFormatting>
  <conditionalFormatting sqref="AE93:AF96">
    <cfRule type="expression" dxfId="1722" priority="1668">
      <formula>AE93=10</formula>
    </cfRule>
    <cfRule type="expression" dxfId="1721" priority="1669">
      <formula>AC93=15</formula>
    </cfRule>
    <cfRule type="expression" dxfId="1720" priority="1670">
      <formula>AA93=25</formula>
    </cfRule>
    <cfRule type="cellIs" dxfId="1719" priority="1680" operator="equal">
      <formula>25</formula>
    </cfRule>
  </conditionalFormatting>
  <conditionalFormatting sqref="AE93:AF96">
    <cfRule type="expression" dxfId="1718" priority="1677">
      <formula>AG93=15</formula>
    </cfRule>
    <cfRule type="expression" dxfId="1717" priority="1678">
      <formula>AI93=10</formula>
    </cfRule>
    <cfRule type="expression" dxfId="1716" priority="1679">
      <formula>AG93=15</formula>
    </cfRule>
  </conditionalFormatting>
  <conditionalFormatting sqref="AA93:AB96">
    <cfRule type="expression" dxfId="1715" priority="1674">
      <formula>AE93=10</formula>
    </cfRule>
    <cfRule type="expression" dxfId="1714" priority="1675">
      <formula>AA93=25</formula>
    </cfRule>
    <cfRule type="expression" dxfId="1713" priority="1676">
      <formula>AC93=15</formula>
    </cfRule>
  </conditionalFormatting>
  <conditionalFormatting sqref="AC93:AD96">
    <cfRule type="expression" dxfId="1712" priority="1671">
      <formula>AC93=15</formula>
    </cfRule>
    <cfRule type="expression" dxfId="1711" priority="1672">
      <formula>AE93=10</formula>
    </cfRule>
    <cfRule type="expression" dxfId="1710" priority="1673">
      <formula>AA93=25</formula>
    </cfRule>
  </conditionalFormatting>
  <conditionalFormatting sqref="Y92:Y96">
    <cfRule type="expression" dxfId="1709" priority="1667">
      <formula>Z92="X"</formula>
    </cfRule>
  </conditionalFormatting>
  <conditionalFormatting sqref="AM92">
    <cfRule type="cellIs" dxfId="1708" priority="1664" operator="equal">
      <formula>0.6</formula>
    </cfRule>
    <cfRule type="cellIs" dxfId="1707" priority="1665" operator="equal">
      <formula>1</formula>
    </cfRule>
    <cfRule type="cellIs" dxfId="1706" priority="1666" operator="equal">
      <formula>0.8</formula>
    </cfRule>
  </conditionalFormatting>
  <conditionalFormatting sqref="Z92">
    <cfRule type="cellIs" dxfId="1705" priority="1663" operator="equal">
      <formula>"X"</formula>
    </cfRule>
  </conditionalFormatting>
  <conditionalFormatting sqref="Z92">
    <cfRule type="cellIs" dxfId="1704" priority="1662" operator="equal">
      <formula>"X"</formula>
    </cfRule>
  </conditionalFormatting>
  <conditionalFormatting sqref="Z92">
    <cfRule type="expression" dxfId="1703" priority="1660">
      <formula>Y92=Y</formula>
    </cfRule>
    <cfRule type="expression" dxfId="1702" priority="1661">
      <formula>Y92="y"</formula>
    </cfRule>
  </conditionalFormatting>
  <conditionalFormatting sqref="T92:T96">
    <cfRule type="expression" dxfId="1701" priority="1659">
      <formula>"&lt;,2"</formula>
    </cfRule>
  </conditionalFormatting>
  <conditionalFormatting sqref="U92:U96">
    <cfRule type="cellIs" dxfId="1700" priority="1651" operator="equal">
      <formula>20</formula>
    </cfRule>
    <cfRule type="cellIs" dxfId="1699" priority="1652" operator="equal">
      <formula>10</formula>
    </cfRule>
    <cfRule type="cellIs" dxfId="1698" priority="1653" operator="equal">
      <formula>5</formula>
    </cfRule>
    <cfRule type="cellIs" dxfId="1697" priority="1654" operator="equal">
      <formula>1</formula>
    </cfRule>
    <cfRule type="cellIs" dxfId="1696" priority="1655" operator="equal">
      <formula>0.8</formula>
    </cfRule>
    <cfRule type="cellIs" dxfId="1695" priority="1656" operator="equal">
      <formula>0.6</formula>
    </cfRule>
    <cfRule type="cellIs" dxfId="1694" priority="1657" operator="equal">
      <formula>0.4</formula>
    </cfRule>
    <cfRule type="cellIs" dxfId="1693" priority="1658" operator="equal">
      <formula>20%</formula>
    </cfRule>
  </conditionalFormatting>
  <conditionalFormatting sqref="S92:S96">
    <cfRule type="cellIs" dxfId="1692" priority="1650" operator="equal">
      <formula>0.2</formula>
    </cfRule>
  </conditionalFormatting>
  <conditionalFormatting sqref="R92:R96">
    <cfRule type="beginsWith" priority="1637" operator="beginsWith" text="La actividad que conlleva el riesgo se ejecuta como máximos 2 veces por año">
      <formula>LEFT(R92,LEN("La actividad que conlleva el riesgo se ejecuta como máximos 2 veces por año"))="La actividad que conlleva el riesgo se ejecuta como máximos 2 veces por año"</formula>
    </cfRule>
    <cfRule type="cellIs" dxfId="1691" priority="1638" operator="equal">
      <formula>"La actividad que conlleva el riesgo se ejecuta como máximos 2 veces por año"</formula>
    </cfRule>
    <cfRule type="cellIs" dxfId="1690" priority="1639" operator="equal">
      <formula>"La actividad que conlleva el riesgo se ejecuta como máximos 2 veces por año "</formula>
    </cfRule>
    <cfRule type="containsText" dxfId="1689" priority="1641" operator="containsText" text="La actividad que conlleva el riesgo se ejecuta como máximos 2 veces por año">
      <formula>NOT(ISERROR(SEARCH("La actividad que conlleva el riesgo se ejecuta como máximos 2 veces por año",R92)))</formula>
    </cfRule>
    <cfRule type="cellIs" dxfId="1688" priority="1642" operator="equal">
      <formula>"La actividad que conlleva el riesgo se ejecuta como máximos 2 veces por año"</formula>
    </cfRule>
    <cfRule type="cellIs" dxfId="1687" priority="1643" operator="equal">
      <formula>"La actividad que conlleva el riesgo se ejecuta como máximos 2 veces por año"</formula>
    </cfRule>
  </conditionalFormatting>
  <conditionalFormatting sqref="V92:V96">
    <cfRule type="endsWith" dxfId="1686" priority="1622" operator="endsWith" text="11">
      <formula>RIGHT(V92,LEN("11"))="11"</formula>
    </cfRule>
    <cfRule type="endsWith" dxfId="1685" priority="1623" operator="endsWith" text="12">
      <formula>RIGHT(V92,LEN("12"))="12"</formula>
    </cfRule>
    <cfRule type="endsWith" dxfId="1684" priority="1624" operator="endsWith" text="13">
      <formula>RIGHT(V92,LEN("13"))="13"</formula>
    </cfRule>
    <cfRule type="endsWith" dxfId="1683" priority="1625" operator="endsWith" text="14">
      <formula>RIGHT(V92,LEN("14"))="14"</formula>
    </cfRule>
    <cfRule type="endsWith" dxfId="1682" priority="1626" operator="endsWith" text="15">
      <formula>RIGHT(V92,LEN("15"))="15"</formula>
    </cfRule>
    <cfRule type="endsWith" dxfId="1681" priority="1627" operator="endsWith" text="16">
      <formula>RIGHT(V92,LEN("16"))="16"</formula>
    </cfRule>
    <cfRule type="endsWith" dxfId="1680" priority="1628" operator="endsWith" text="17">
      <formula>RIGHT(V92,LEN("17"))="17"</formula>
    </cfRule>
    <cfRule type="endsWith" dxfId="1679" priority="1629" operator="endsWith" text="25">
      <formula>RIGHT(V92,LEN("25"))="25"</formula>
    </cfRule>
    <cfRule type="endsWith" dxfId="1678" priority="1630" operator="endsWith" text="24">
      <formula>RIGHT(V92,LEN("24"))="24"</formula>
    </cfRule>
    <cfRule type="endsWith" dxfId="1677" priority="1631" operator="endsWith" text="23">
      <formula>RIGHT(V92,LEN("23"))="23"</formula>
    </cfRule>
    <cfRule type="endsWith" dxfId="1676" priority="1632" operator="endsWith" text="22">
      <formula>RIGHT(V92,LEN("22"))="22"</formula>
    </cfRule>
    <cfRule type="endsWith" dxfId="1675" priority="1633" operator="endsWith" text="21">
      <formula>RIGHT(V92,LEN("21"))="21"</formula>
    </cfRule>
    <cfRule type="endsWith" dxfId="1674" priority="1634" operator="endsWith" text="20">
      <formula>RIGHT(V92,LEN("20"))="20"</formula>
    </cfRule>
    <cfRule type="endsWith" dxfId="1673" priority="1635" operator="endsWith" text="19">
      <formula>RIGHT(V92,LEN("19"))="19"</formula>
    </cfRule>
    <cfRule type="endsWith" dxfId="1672" priority="1636" operator="endsWith" text="18">
      <formula>RIGHT(V92,LEN("18"))="18"</formula>
    </cfRule>
  </conditionalFormatting>
  <conditionalFormatting sqref="BE92">
    <cfRule type="cellIs" dxfId="1671" priority="1621" stopIfTrue="1" operator="equal">
      <formula>"SI"</formula>
    </cfRule>
  </conditionalFormatting>
  <conditionalFormatting sqref="BB92:BB96">
    <cfRule type="expression" dxfId="1670" priority="1595">
      <formula>"&lt;,2"</formula>
    </cfRule>
  </conditionalFormatting>
  <conditionalFormatting sqref="AZ92:AZ96">
    <cfRule type="expression" dxfId="1669" priority="1594">
      <formula>"&lt;,2"</formula>
    </cfRule>
  </conditionalFormatting>
  <conditionalFormatting sqref="BD92">
    <cfRule type="expression" dxfId="1668" priority="1596">
      <formula>$BG92=25</formula>
    </cfRule>
    <cfRule type="expression" dxfId="1667" priority="1597">
      <formula>$BG92=24</formula>
    </cfRule>
    <cfRule type="expression" dxfId="1666" priority="1598">
      <formula>$BG92=23</formula>
    </cfRule>
    <cfRule type="expression" dxfId="1665" priority="1599">
      <formula>$BG92=22</formula>
    </cfRule>
    <cfRule type="expression" dxfId="1664" priority="1600">
      <formula>$BG92=21</formula>
    </cfRule>
    <cfRule type="expression" dxfId="1663" priority="1601">
      <formula>$BG92=20</formula>
    </cfRule>
    <cfRule type="expression" dxfId="1662" priority="1602">
      <formula>$BG92=19</formula>
    </cfRule>
    <cfRule type="expression" dxfId="1661" priority="1603">
      <formula>$BG92=18</formula>
    </cfRule>
    <cfRule type="expression" dxfId="1660" priority="1604">
      <formula>$BG92=17</formula>
    </cfRule>
    <cfRule type="expression" dxfId="1659" priority="1605">
      <formula>$BG92=16</formula>
    </cfRule>
    <cfRule type="expression" dxfId="1658" priority="1606">
      <formula>$BG92=15</formula>
    </cfRule>
    <cfRule type="expression" dxfId="1657" priority="1607">
      <formula>$BG92=14</formula>
    </cfRule>
    <cfRule type="expression" dxfId="1656" priority="1608">
      <formula>$BG92=13</formula>
    </cfRule>
    <cfRule type="expression" dxfId="1655" priority="1609">
      <formula>$BG92=12</formula>
    </cfRule>
    <cfRule type="expression" dxfId="1654" priority="1610">
      <formula>$BG92=11</formula>
    </cfRule>
    <cfRule type="expression" dxfId="1653" priority="1611">
      <formula>$BG92=10</formula>
    </cfRule>
    <cfRule type="expression" dxfId="1652" priority="1612">
      <formula>$BG92=9</formula>
    </cfRule>
    <cfRule type="expression" dxfId="1651" priority="1613">
      <formula>$BG92=8</formula>
    </cfRule>
    <cfRule type="expression" dxfId="1650" priority="1614">
      <formula>$BG92=7</formula>
    </cfRule>
    <cfRule type="expression" dxfId="1649" priority="1615">
      <formula>$BG92=6</formula>
    </cfRule>
    <cfRule type="expression" dxfId="1648" priority="1616">
      <formula>$BG92=5</formula>
    </cfRule>
    <cfRule type="expression" dxfId="1647" priority="1617">
      <formula>$BG92=4</formula>
    </cfRule>
    <cfRule type="expression" dxfId="1646" priority="1618">
      <formula>$BG92=3</formula>
    </cfRule>
    <cfRule type="expression" dxfId="1645" priority="1619">
      <formula>$BG92=2</formula>
    </cfRule>
    <cfRule type="expression" dxfId="1644" priority="1620">
      <formula>$BG92=1</formula>
    </cfRule>
  </conditionalFormatting>
  <conditionalFormatting sqref="BA92:BA96">
    <cfRule type="beginsWith" dxfId="1643" priority="1589" operator="beginsWith" text="MUY ALTA">
      <formula>LEFT(BA92,LEN("MUY ALTA"))="MUY ALTA"</formula>
    </cfRule>
    <cfRule type="beginsWith" dxfId="1642" priority="1590" operator="beginsWith" text="ALTA">
      <formula>LEFT(BA92,LEN("ALTA"))="ALTA"</formula>
    </cfRule>
    <cfRule type="beginsWith" dxfId="1641" priority="1591" operator="beginsWith" text="MEDIA">
      <formula>LEFT(BA92,LEN("MEDIA"))="MEDIA"</formula>
    </cfRule>
    <cfRule type="beginsWith" dxfId="1640" priority="1592" operator="beginsWith" text="BAJA">
      <formula>LEFT(BA92,LEN("BAJA"))="BAJA"</formula>
    </cfRule>
    <cfRule type="beginsWith" dxfId="1639" priority="1593" operator="beginsWith" text="MUY BAJA">
      <formula>LEFT(BA92,LEN("MUY BAJA"))="MUY BAJA"</formula>
    </cfRule>
  </conditionalFormatting>
  <conditionalFormatting sqref="BC92:BC96">
    <cfRule type="beginsWith" dxfId="1638" priority="1584" operator="beginsWith" text="MUY ALTA">
      <formula>LEFT(BC92,LEN("MUY ALTA"))="MUY ALTA"</formula>
    </cfRule>
    <cfRule type="beginsWith" dxfId="1637" priority="1585" operator="beginsWith" text="ALTA">
      <formula>LEFT(BC92,LEN("ALTA"))="ALTA"</formula>
    </cfRule>
    <cfRule type="beginsWith" dxfId="1636" priority="1586" operator="beginsWith" text="MEDIA">
      <formula>LEFT(BC92,LEN("MEDIA"))="MEDIA"</formula>
    </cfRule>
    <cfRule type="beginsWith" dxfId="1635" priority="1587" operator="beginsWith" text="BAJA">
      <formula>LEFT(BC92,LEN("BAJA"))="BAJA"</formula>
    </cfRule>
    <cfRule type="beginsWith" dxfId="1634" priority="1588" operator="beginsWith" text="MUY BAJA">
      <formula>LEFT(BC92,LEN("MUY BAJA"))="MUY BAJA"</formula>
    </cfRule>
  </conditionalFormatting>
  <conditionalFormatting sqref="BE92:BE96">
    <cfRule type="cellIs" dxfId="1633" priority="1581" operator="equal">
      <formula>"Evitar"</formula>
    </cfRule>
    <cfRule type="cellIs" dxfId="1632" priority="1582" operator="equal">
      <formula>"Aceptar"</formula>
    </cfRule>
    <cfRule type="cellIs" dxfId="1631" priority="1583" operator="equal">
      <formula>"Reducir"</formula>
    </cfRule>
  </conditionalFormatting>
  <conditionalFormatting sqref="BE92:BE96">
    <cfRule type="cellIs" dxfId="1630" priority="1580" operator="equal">
      <formula>"compartir"</formula>
    </cfRule>
  </conditionalFormatting>
  <conditionalFormatting sqref="Y98:Y102">
    <cfRule type="cellIs" dxfId="1629" priority="1579" operator="equal">
      <formula>"X"</formula>
    </cfRule>
  </conditionalFormatting>
  <conditionalFormatting sqref="AN98:AO102">
    <cfRule type="cellIs" dxfId="1628" priority="1577" operator="equal">
      <formula>"NO"</formula>
    </cfRule>
    <cfRule type="cellIs" dxfId="1627" priority="1578" operator="equal">
      <formula>"SI"</formula>
    </cfRule>
  </conditionalFormatting>
  <conditionalFormatting sqref="AP98:AQ102">
    <cfRule type="cellIs" dxfId="1626" priority="1575" operator="equal">
      <formula>"ALE"</formula>
    </cfRule>
    <cfRule type="cellIs" dxfId="1625" priority="1576" operator="equal">
      <formula>"CON"</formula>
    </cfRule>
  </conditionalFormatting>
  <conditionalFormatting sqref="AG98:AH102">
    <cfRule type="cellIs" dxfId="1624" priority="1574" operator="equal">
      <formula>25</formula>
    </cfRule>
  </conditionalFormatting>
  <conditionalFormatting sqref="AI98:AJ102">
    <cfRule type="cellIs" dxfId="1623" priority="1573" operator="equal">
      <formula>15</formula>
    </cfRule>
  </conditionalFormatting>
  <conditionalFormatting sqref="Y98:Y102">
    <cfRule type="cellIs" dxfId="1622" priority="1565" operator="equal">
      <formula>"Y"</formula>
    </cfRule>
  </conditionalFormatting>
  <conditionalFormatting sqref="AL98:AL102">
    <cfRule type="cellIs" dxfId="1621" priority="1569" operator="equal">
      <formula>0</formula>
    </cfRule>
    <cfRule type="cellIs" dxfId="1620" priority="1570" operator="between">
      <formula>"0.1"</formula>
      <formula>100</formula>
    </cfRule>
    <cfRule type="cellIs" dxfId="1619" priority="1571" operator="between">
      <formula>0</formula>
      <formula>100</formula>
    </cfRule>
    <cfRule type="cellIs" dxfId="1618" priority="1572" operator="between">
      <formula>0</formula>
      <formula>100</formula>
    </cfRule>
  </conditionalFormatting>
  <conditionalFormatting sqref="AL98:AL102">
    <cfRule type="cellIs" dxfId="1617" priority="1568" operator="equal">
      <formula>0.58</formula>
    </cfRule>
  </conditionalFormatting>
  <conditionalFormatting sqref="AR98:AS102">
    <cfRule type="cellIs" dxfId="1616" priority="1566" operator="equal">
      <formula>"NO"</formula>
    </cfRule>
  </conditionalFormatting>
  <conditionalFormatting sqref="AG98:AH102">
    <cfRule type="expression" dxfId="1615" priority="1564">
      <formula>AI98=15</formula>
    </cfRule>
  </conditionalFormatting>
  <conditionalFormatting sqref="AI98:AJ102">
    <cfRule type="expression" dxfId="1614" priority="1563">
      <formula>AG98=25</formula>
    </cfRule>
  </conditionalFormatting>
  <conditionalFormatting sqref="AE98:AF98">
    <cfRule type="expression" dxfId="1613" priority="1550">
      <formula>AE98=10</formula>
    </cfRule>
    <cfRule type="expression" dxfId="1612" priority="1551">
      <formula>AC98=15</formula>
    </cfRule>
    <cfRule type="expression" dxfId="1611" priority="1552">
      <formula>AA98=25</formula>
    </cfRule>
    <cfRule type="cellIs" dxfId="1610" priority="1562" operator="equal">
      <formula>25</formula>
    </cfRule>
  </conditionalFormatting>
  <conditionalFormatting sqref="AE98:AF98">
    <cfRule type="expression" dxfId="1609" priority="1559">
      <formula>AG98=15</formula>
    </cfRule>
    <cfRule type="expression" dxfId="1608" priority="1560">
      <formula>AI98=10</formula>
    </cfRule>
    <cfRule type="expression" dxfId="1607" priority="1561">
      <formula>AG98=15</formula>
    </cfRule>
  </conditionalFormatting>
  <conditionalFormatting sqref="AA98:AB98">
    <cfRule type="expression" dxfId="1606" priority="1556">
      <formula>AE98=10</formula>
    </cfRule>
    <cfRule type="expression" dxfId="1605" priority="1557">
      <formula>AA98=25</formula>
    </cfRule>
    <cfRule type="expression" dxfId="1604" priority="1558">
      <formula>AC98=15</formula>
    </cfRule>
  </conditionalFormatting>
  <conditionalFormatting sqref="AC98:AD98">
    <cfRule type="expression" dxfId="1603" priority="1553">
      <formula>AC98=15</formula>
    </cfRule>
    <cfRule type="expression" dxfId="1602" priority="1554">
      <formula>AE98=10</formula>
    </cfRule>
    <cfRule type="expression" dxfId="1601" priority="1555">
      <formula>AA98=25</formula>
    </cfRule>
  </conditionalFormatting>
  <conditionalFormatting sqref="AE99:AF102">
    <cfRule type="expression" dxfId="1600" priority="1537">
      <formula>AE99=10</formula>
    </cfRule>
    <cfRule type="expression" dxfId="1599" priority="1538">
      <formula>AC99=15</formula>
    </cfRule>
    <cfRule type="expression" dxfId="1598" priority="1539">
      <formula>AA99=25</formula>
    </cfRule>
    <cfRule type="cellIs" dxfId="1597" priority="1549" operator="equal">
      <formula>25</formula>
    </cfRule>
  </conditionalFormatting>
  <conditionalFormatting sqref="AE99:AF102">
    <cfRule type="expression" dxfId="1596" priority="1546">
      <formula>AG99=15</formula>
    </cfRule>
    <cfRule type="expression" dxfId="1595" priority="1547">
      <formula>AI99=10</formula>
    </cfRule>
    <cfRule type="expression" dxfId="1594" priority="1548">
      <formula>AG99=15</formula>
    </cfRule>
  </conditionalFormatting>
  <conditionalFormatting sqref="AA99:AB102">
    <cfRule type="expression" dxfId="1593" priority="1543">
      <formula>AE99=10</formula>
    </cfRule>
    <cfRule type="expression" dxfId="1592" priority="1544">
      <formula>AA99=25</formula>
    </cfRule>
    <cfRule type="expression" dxfId="1591" priority="1545">
      <formula>AC99=15</formula>
    </cfRule>
  </conditionalFormatting>
  <conditionalFormatting sqref="AC99:AD102">
    <cfRule type="expression" dxfId="1590" priority="1540">
      <formula>AC99=15</formula>
    </cfRule>
    <cfRule type="expression" dxfId="1589" priority="1541">
      <formula>AE99=10</formula>
    </cfRule>
    <cfRule type="expression" dxfId="1588" priority="1542">
      <formula>AA99=25</formula>
    </cfRule>
  </conditionalFormatting>
  <conditionalFormatting sqref="Y98:Y102">
    <cfRule type="expression" dxfId="1587" priority="1536">
      <formula>Z98="X"</formula>
    </cfRule>
  </conditionalFormatting>
  <conditionalFormatting sqref="AM98">
    <cfRule type="cellIs" dxfId="1586" priority="1533" operator="equal">
      <formula>0.6</formula>
    </cfRule>
    <cfRule type="cellIs" dxfId="1585" priority="1534" operator="equal">
      <formula>1</formula>
    </cfRule>
    <cfRule type="cellIs" dxfId="1584" priority="1535" operator="equal">
      <formula>0.8</formula>
    </cfRule>
  </conditionalFormatting>
  <conditionalFormatting sqref="Z98">
    <cfRule type="cellIs" dxfId="1583" priority="1532" operator="equal">
      <formula>"X"</formula>
    </cfRule>
  </conditionalFormatting>
  <conditionalFormatting sqref="Z98">
    <cfRule type="cellIs" dxfId="1582" priority="1531" operator="equal">
      <formula>"X"</formula>
    </cfRule>
  </conditionalFormatting>
  <conditionalFormatting sqref="Z98">
    <cfRule type="expression" dxfId="1581" priority="1529">
      <formula>Y98=Y</formula>
    </cfRule>
    <cfRule type="expression" dxfId="1580" priority="1530">
      <formula>Y98="y"</formula>
    </cfRule>
  </conditionalFormatting>
  <conditionalFormatting sqref="T98:T102">
    <cfRule type="expression" dxfId="1579" priority="1528">
      <formula>"&lt;,2"</formula>
    </cfRule>
  </conditionalFormatting>
  <conditionalFormatting sqref="U98:U102">
    <cfRule type="cellIs" dxfId="1578" priority="1520" operator="equal">
      <formula>20</formula>
    </cfRule>
    <cfRule type="cellIs" dxfId="1577" priority="1521" operator="equal">
      <formula>10</formula>
    </cfRule>
    <cfRule type="cellIs" dxfId="1576" priority="1522" operator="equal">
      <formula>5</formula>
    </cfRule>
    <cfRule type="cellIs" dxfId="1575" priority="1523" operator="equal">
      <formula>1</formula>
    </cfRule>
    <cfRule type="cellIs" dxfId="1574" priority="1524" operator="equal">
      <formula>0.8</formula>
    </cfRule>
    <cfRule type="cellIs" dxfId="1573" priority="1525" operator="equal">
      <formula>0.6</formula>
    </cfRule>
    <cfRule type="cellIs" dxfId="1572" priority="1526" operator="equal">
      <formula>0.4</formula>
    </cfRule>
    <cfRule type="cellIs" dxfId="1571" priority="1527" operator="equal">
      <formula>20%</formula>
    </cfRule>
  </conditionalFormatting>
  <conditionalFormatting sqref="S98:S102">
    <cfRule type="cellIs" dxfId="1570" priority="1519" operator="equal">
      <formula>0.2</formula>
    </cfRule>
  </conditionalFormatting>
  <conditionalFormatting sqref="R98:R102">
    <cfRule type="beginsWith" priority="1506" operator="beginsWith" text="La actividad que conlleva el riesgo se ejecuta como máximos 2 veces por año">
      <formula>LEFT(R98,LEN("La actividad que conlleva el riesgo se ejecuta como máximos 2 veces por año"))="La actividad que conlleva el riesgo se ejecuta como máximos 2 veces por año"</formula>
    </cfRule>
    <cfRule type="cellIs" dxfId="1569" priority="1507" operator="equal">
      <formula>"La actividad que conlleva el riesgo se ejecuta como máximos 2 veces por año"</formula>
    </cfRule>
    <cfRule type="cellIs" dxfId="1568" priority="1508" operator="equal">
      <formula>"La actividad que conlleva el riesgo se ejecuta como máximos 2 veces por año "</formula>
    </cfRule>
    <cfRule type="containsText" dxfId="1567" priority="1510" operator="containsText" text="La actividad que conlleva el riesgo se ejecuta como máximos 2 veces por año">
      <formula>NOT(ISERROR(SEARCH("La actividad que conlleva el riesgo se ejecuta como máximos 2 veces por año",R98)))</formula>
    </cfRule>
    <cfRule type="cellIs" dxfId="1566" priority="1511" operator="equal">
      <formula>"La actividad que conlleva el riesgo se ejecuta como máximos 2 veces por año"</formula>
    </cfRule>
    <cfRule type="cellIs" dxfId="1565" priority="1512" operator="equal">
      <formula>"La actividad que conlleva el riesgo se ejecuta como máximos 2 veces por año"</formula>
    </cfRule>
  </conditionalFormatting>
  <conditionalFormatting sqref="V98:V102">
    <cfRule type="endsWith" dxfId="1564" priority="1491" operator="endsWith" text="11">
      <formula>RIGHT(V98,LEN("11"))="11"</formula>
    </cfRule>
    <cfRule type="endsWith" dxfId="1563" priority="1492" operator="endsWith" text="12">
      <formula>RIGHT(V98,LEN("12"))="12"</formula>
    </cfRule>
    <cfRule type="endsWith" dxfId="1562" priority="1493" operator="endsWith" text="13">
      <formula>RIGHT(V98,LEN("13"))="13"</formula>
    </cfRule>
    <cfRule type="endsWith" dxfId="1561" priority="1494" operator="endsWith" text="14">
      <formula>RIGHT(V98,LEN("14"))="14"</formula>
    </cfRule>
    <cfRule type="endsWith" dxfId="1560" priority="1495" operator="endsWith" text="15">
      <formula>RIGHT(V98,LEN("15"))="15"</formula>
    </cfRule>
    <cfRule type="endsWith" dxfId="1559" priority="1496" operator="endsWith" text="16">
      <formula>RIGHT(V98,LEN("16"))="16"</formula>
    </cfRule>
    <cfRule type="endsWith" dxfId="1558" priority="1497" operator="endsWith" text="17">
      <formula>RIGHT(V98,LEN("17"))="17"</formula>
    </cfRule>
    <cfRule type="endsWith" dxfId="1557" priority="1498" operator="endsWith" text="25">
      <formula>RIGHT(V98,LEN("25"))="25"</formula>
    </cfRule>
    <cfRule type="endsWith" dxfId="1556" priority="1499" operator="endsWith" text="24">
      <formula>RIGHT(V98,LEN("24"))="24"</formula>
    </cfRule>
    <cfRule type="endsWith" dxfId="1555" priority="1500" operator="endsWith" text="23">
      <formula>RIGHT(V98,LEN("23"))="23"</formula>
    </cfRule>
    <cfRule type="endsWith" dxfId="1554" priority="1501" operator="endsWith" text="22">
      <formula>RIGHT(V98,LEN("22"))="22"</formula>
    </cfRule>
    <cfRule type="endsWith" dxfId="1553" priority="1502" operator="endsWith" text="21">
      <formula>RIGHT(V98,LEN("21"))="21"</formula>
    </cfRule>
    <cfRule type="endsWith" dxfId="1552" priority="1503" operator="endsWith" text="20">
      <formula>RIGHT(V98,LEN("20"))="20"</formula>
    </cfRule>
    <cfRule type="endsWith" dxfId="1551" priority="1504" operator="endsWith" text="19">
      <formula>RIGHT(V98,LEN("19"))="19"</formula>
    </cfRule>
    <cfRule type="endsWith" dxfId="1550" priority="1505" operator="endsWith" text="18">
      <formula>RIGHT(V98,LEN("18"))="18"</formula>
    </cfRule>
  </conditionalFormatting>
  <conditionalFormatting sqref="BE98">
    <cfRule type="cellIs" dxfId="1549" priority="1490" stopIfTrue="1" operator="equal">
      <formula>"SI"</formula>
    </cfRule>
  </conditionalFormatting>
  <conditionalFormatting sqref="BB98:BB102">
    <cfRule type="expression" dxfId="1548" priority="1464">
      <formula>"&lt;,2"</formula>
    </cfRule>
  </conditionalFormatting>
  <conditionalFormatting sqref="AZ98:AZ102">
    <cfRule type="expression" dxfId="1547" priority="1463">
      <formula>"&lt;,2"</formula>
    </cfRule>
  </conditionalFormatting>
  <conditionalFormatting sqref="BD98">
    <cfRule type="expression" dxfId="1546" priority="1465">
      <formula>$BG98=25</formula>
    </cfRule>
    <cfRule type="expression" dxfId="1545" priority="1466">
      <formula>$BG98=24</formula>
    </cfRule>
    <cfRule type="expression" dxfId="1544" priority="1467">
      <formula>$BG98=23</formula>
    </cfRule>
    <cfRule type="expression" dxfId="1543" priority="1468">
      <formula>$BG98=22</formula>
    </cfRule>
    <cfRule type="expression" dxfId="1542" priority="1469">
      <formula>$BG98=21</formula>
    </cfRule>
    <cfRule type="expression" dxfId="1541" priority="1470">
      <formula>$BG98=20</formula>
    </cfRule>
    <cfRule type="expression" dxfId="1540" priority="1471">
      <formula>$BG98=19</formula>
    </cfRule>
    <cfRule type="expression" dxfId="1539" priority="1472">
      <formula>$BG98=18</formula>
    </cfRule>
    <cfRule type="expression" dxfId="1538" priority="1473">
      <formula>$BG98=17</formula>
    </cfRule>
    <cfRule type="expression" dxfId="1537" priority="1474">
      <formula>$BG98=16</formula>
    </cfRule>
    <cfRule type="expression" dxfId="1536" priority="1475">
      <formula>$BG98=15</formula>
    </cfRule>
    <cfRule type="expression" dxfId="1535" priority="1476">
      <formula>$BG98=14</formula>
    </cfRule>
    <cfRule type="expression" dxfId="1534" priority="1477">
      <formula>$BG98=13</formula>
    </cfRule>
    <cfRule type="expression" dxfId="1533" priority="1478">
      <formula>$BG98=12</formula>
    </cfRule>
    <cfRule type="expression" dxfId="1532" priority="1479">
      <formula>$BG98=11</formula>
    </cfRule>
    <cfRule type="expression" dxfId="1531" priority="1480">
      <formula>$BG98=10</formula>
    </cfRule>
    <cfRule type="expression" dxfId="1530" priority="1481">
      <formula>$BG98=9</formula>
    </cfRule>
    <cfRule type="expression" dxfId="1529" priority="1482">
      <formula>$BG98=8</formula>
    </cfRule>
    <cfRule type="expression" dxfId="1528" priority="1483">
      <formula>$BG98=7</formula>
    </cfRule>
    <cfRule type="expression" dxfId="1527" priority="1484">
      <formula>$BG98=6</formula>
    </cfRule>
    <cfRule type="expression" dxfId="1526" priority="1485">
      <formula>$BG98=5</formula>
    </cfRule>
    <cfRule type="expression" dxfId="1525" priority="1486">
      <formula>$BG98=4</formula>
    </cfRule>
    <cfRule type="expression" dxfId="1524" priority="1487">
      <formula>$BG98=3</formula>
    </cfRule>
    <cfRule type="expression" dxfId="1523" priority="1488">
      <formula>$BG98=2</formula>
    </cfRule>
    <cfRule type="expression" dxfId="1522" priority="1489">
      <formula>$BG98=1</formula>
    </cfRule>
  </conditionalFormatting>
  <conditionalFormatting sqref="BA98:BA102">
    <cfRule type="beginsWith" dxfId="1521" priority="1458" operator="beginsWith" text="MUY ALTA">
      <formula>LEFT(BA98,LEN("MUY ALTA"))="MUY ALTA"</formula>
    </cfRule>
    <cfRule type="beginsWith" dxfId="1520" priority="1459" operator="beginsWith" text="ALTA">
      <formula>LEFT(BA98,LEN("ALTA"))="ALTA"</formula>
    </cfRule>
    <cfRule type="beginsWith" dxfId="1519" priority="1460" operator="beginsWith" text="MEDIA">
      <formula>LEFT(BA98,LEN("MEDIA"))="MEDIA"</formula>
    </cfRule>
    <cfRule type="beginsWith" dxfId="1518" priority="1461" operator="beginsWith" text="BAJA">
      <formula>LEFT(BA98,LEN("BAJA"))="BAJA"</formula>
    </cfRule>
    <cfRule type="beginsWith" dxfId="1517" priority="1462" operator="beginsWith" text="MUY BAJA">
      <formula>LEFT(BA98,LEN("MUY BAJA"))="MUY BAJA"</formula>
    </cfRule>
  </conditionalFormatting>
  <conditionalFormatting sqref="BC98:BC102">
    <cfRule type="beginsWith" dxfId="1516" priority="1453" operator="beginsWith" text="MUY ALTA">
      <formula>LEFT(BC98,LEN("MUY ALTA"))="MUY ALTA"</formula>
    </cfRule>
    <cfRule type="beginsWith" dxfId="1515" priority="1454" operator="beginsWith" text="ALTA">
      <formula>LEFT(BC98,LEN("ALTA"))="ALTA"</formula>
    </cfRule>
    <cfRule type="beginsWith" dxfId="1514" priority="1455" operator="beginsWith" text="MEDIA">
      <formula>LEFT(BC98,LEN("MEDIA"))="MEDIA"</formula>
    </cfRule>
    <cfRule type="beginsWith" dxfId="1513" priority="1456" operator="beginsWith" text="BAJA">
      <formula>LEFT(BC98,LEN("BAJA"))="BAJA"</formula>
    </cfRule>
    <cfRule type="beginsWith" dxfId="1512" priority="1457" operator="beginsWith" text="MUY BAJA">
      <formula>LEFT(BC98,LEN("MUY BAJA"))="MUY BAJA"</formula>
    </cfRule>
  </conditionalFormatting>
  <conditionalFormatting sqref="BE98:BE102">
    <cfRule type="cellIs" dxfId="1511" priority="1450" operator="equal">
      <formula>"Evitar"</formula>
    </cfRule>
    <cfRule type="cellIs" dxfId="1510" priority="1451" operator="equal">
      <formula>"Aceptar"</formula>
    </cfRule>
    <cfRule type="cellIs" dxfId="1509" priority="1452" operator="equal">
      <formula>"Reducir"</formula>
    </cfRule>
  </conditionalFormatting>
  <conditionalFormatting sqref="BE98:BE102">
    <cfRule type="cellIs" dxfId="1508" priority="1449" operator="equal">
      <formula>"compartir"</formula>
    </cfRule>
  </conditionalFormatting>
  <conditionalFormatting sqref="Y104:Y108">
    <cfRule type="cellIs" dxfId="1507" priority="1448" operator="equal">
      <formula>"X"</formula>
    </cfRule>
  </conditionalFormatting>
  <conditionalFormatting sqref="AN104:AO108">
    <cfRule type="cellIs" dxfId="1506" priority="1446" operator="equal">
      <formula>"NO"</formula>
    </cfRule>
    <cfRule type="cellIs" dxfId="1505" priority="1447" operator="equal">
      <formula>"SI"</formula>
    </cfRule>
  </conditionalFormatting>
  <conditionalFormatting sqref="AP104:AQ108">
    <cfRule type="cellIs" dxfId="1504" priority="1444" operator="equal">
      <formula>"ALE"</formula>
    </cfRule>
    <cfRule type="cellIs" dxfId="1503" priority="1445" operator="equal">
      <formula>"CON"</formula>
    </cfRule>
  </conditionalFormatting>
  <conditionalFormatting sqref="AG104:AH108">
    <cfRule type="cellIs" dxfId="1502" priority="1443" operator="equal">
      <formula>25</formula>
    </cfRule>
  </conditionalFormatting>
  <conditionalFormatting sqref="AI104:AJ108">
    <cfRule type="cellIs" dxfId="1501" priority="1442" operator="equal">
      <formula>15</formula>
    </cfRule>
  </conditionalFormatting>
  <conditionalFormatting sqref="Y104:Y108">
    <cfRule type="cellIs" dxfId="1500" priority="1434" operator="equal">
      <formula>"Y"</formula>
    </cfRule>
  </conditionalFormatting>
  <conditionalFormatting sqref="AL104:AL108">
    <cfRule type="cellIs" dxfId="1499" priority="1438" operator="equal">
      <formula>0</formula>
    </cfRule>
    <cfRule type="cellIs" dxfId="1498" priority="1439" operator="between">
      <formula>"0.1"</formula>
      <formula>100</formula>
    </cfRule>
    <cfRule type="cellIs" dxfId="1497" priority="1440" operator="between">
      <formula>0</formula>
      <formula>100</formula>
    </cfRule>
    <cfRule type="cellIs" dxfId="1496" priority="1441" operator="between">
      <formula>0</formula>
      <formula>100</formula>
    </cfRule>
  </conditionalFormatting>
  <conditionalFormatting sqref="AL104:AL108">
    <cfRule type="cellIs" dxfId="1495" priority="1437" operator="equal">
      <formula>0.58</formula>
    </cfRule>
  </conditionalFormatting>
  <conditionalFormatting sqref="AR104:AS108">
    <cfRule type="cellIs" dxfId="1494" priority="1435" operator="equal">
      <formula>"NO"</formula>
    </cfRule>
  </conditionalFormatting>
  <conditionalFormatting sqref="AG104:AH108">
    <cfRule type="expression" dxfId="1493" priority="1433">
      <formula>AI104=15</formula>
    </cfRule>
  </conditionalFormatting>
  <conditionalFormatting sqref="AI104:AJ108">
    <cfRule type="expression" dxfId="1492" priority="1432">
      <formula>AG104=25</formula>
    </cfRule>
  </conditionalFormatting>
  <conditionalFormatting sqref="AE104:AF104">
    <cfRule type="expression" dxfId="1491" priority="1419">
      <formula>AE104=10</formula>
    </cfRule>
    <cfRule type="expression" dxfId="1490" priority="1420">
      <formula>AC104=15</formula>
    </cfRule>
    <cfRule type="expression" dxfId="1489" priority="1421">
      <formula>AA104=25</formula>
    </cfRule>
    <cfRule type="cellIs" dxfId="1488" priority="1431" operator="equal">
      <formula>25</formula>
    </cfRule>
  </conditionalFormatting>
  <conditionalFormatting sqref="AE104:AF104">
    <cfRule type="expression" dxfId="1487" priority="1428">
      <formula>AG104=15</formula>
    </cfRule>
    <cfRule type="expression" dxfId="1486" priority="1429">
      <formula>AI104=10</formula>
    </cfRule>
    <cfRule type="expression" dxfId="1485" priority="1430">
      <formula>AG104=15</formula>
    </cfRule>
  </conditionalFormatting>
  <conditionalFormatting sqref="AA104:AB104">
    <cfRule type="expression" dxfId="1484" priority="1425">
      <formula>AE104=10</formula>
    </cfRule>
    <cfRule type="expression" dxfId="1483" priority="1426">
      <formula>AA104=25</formula>
    </cfRule>
    <cfRule type="expression" dxfId="1482" priority="1427">
      <formula>AC104=15</formula>
    </cfRule>
  </conditionalFormatting>
  <conditionalFormatting sqref="AC104:AD104">
    <cfRule type="expression" dxfId="1481" priority="1422">
      <formula>AC104=15</formula>
    </cfRule>
    <cfRule type="expression" dxfId="1480" priority="1423">
      <formula>AE104=10</formula>
    </cfRule>
    <cfRule type="expression" dxfId="1479" priority="1424">
      <formula>AA104=25</formula>
    </cfRule>
  </conditionalFormatting>
  <conditionalFormatting sqref="AE105:AF108">
    <cfRule type="expression" dxfId="1478" priority="1406">
      <formula>AE105=10</formula>
    </cfRule>
    <cfRule type="expression" dxfId="1477" priority="1407">
      <formula>AC105=15</formula>
    </cfRule>
    <cfRule type="expression" dxfId="1476" priority="1408">
      <formula>AA105=25</formula>
    </cfRule>
    <cfRule type="cellIs" dxfId="1475" priority="1418" operator="equal">
      <formula>25</formula>
    </cfRule>
  </conditionalFormatting>
  <conditionalFormatting sqref="AE105:AF108">
    <cfRule type="expression" dxfId="1474" priority="1415">
      <formula>AG105=15</formula>
    </cfRule>
    <cfRule type="expression" dxfId="1473" priority="1416">
      <formula>AI105=10</formula>
    </cfRule>
    <cfRule type="expression" dxfId="1472" priority="1417">
      <formula>AG105=15</formula>
    </cfRule>
  </conditionalFormatting>
  <conditionalFormatting sqref="AA105:AB108">
    <cfRule type="expression" dxfId="1471" priority="1412">
      <formula>AE105=10</formula>
    </cfRule>
    <cfRule type="expression" dxfId="1470" priority="1413">
      <formula>AA105=25</formula>
    </cfRule>
    <cfRule type="expression" dxfId="1469" priority="1414">
      <formula>AC105=15</formula>
    </cfRule>
  </conditionalFormatting>
  <conditionalFormatting sqref="AC105:AD108">
    <cfRule type="expression" dxfId="1468" priority="1409">
      <formula>AC105=15</formula>
    </cfRule>
    <cfRule type="expression" dxfId="1467" priority="1410">
      <formula>AE105=10</formula>
    </cfRule>
    <cfRule type="expression" dxfId="1466" priority="1411">
      <formula>AA105=25</formula>
    </cfRule>
  </conditionalFormatting>
  <conditionalFormatting sqref="Y104:Y108">
    <cfRule type="expression" dxfId="1465" priority="1405">
      <formula>Z104="X"</formula>
    </cfRule>
  </conditionalFormatting>
  <conditionalFormatting sqref="AM104">
    <cfRule type="cellIs" dxfId="1464" priority="1402" operator="equal">
      <formula>0.6</formula>
    </cfRule>
    <cfRule type="cellIs" dxfId="1463" priority="1403" operator="equal">
      <formula>1</formula>
    </cfRule>
    <cfRule type="cellIs" dxfId="1462" priority="1404" operator="equal">
      <formula>0.8</formula>
    </cfRule>
  </conditionalFormatting>
  <conditionalFormatting sqref="Z104">
    <cfRule type="cellIs" dxfId="1461" priority="1401" operator="equal">
      <formula>"X"</formula>
    </cfRule>
  </conditionalFormatting>
  <conditionalFormatting sqref="Z104">
    <cfRule type="cellIs" dxfId="1460" priority="1400" operator="equal">
      <formula>"X"</formula>
    </cfRule>
  </conditionalFormatting>
  <conditionalFormatting sqref="Z104">
    <cfRule type="expression" dxfId="1459" priority="1398">
      <formula>Y104=Y</formula>
    </cfRule>
    <cfRule type="expression" dxfId="1458" priority="1399">
      <formula>Y104="y"</formula>
    </cfRule>
  </conditionalFormatting>
  <conditionalFormatting sqref="T104:T108">
    <cfRule type="expression" dxfId="1457" priority="1397">
      <formula>"&lt;,2"</formula>
    </cfRule>
  </conditionalFormatting>
  <conditionalFormatting sqref="U104:U108">
    <cfRule type="cellIs" dxfId="1456" priority="1389" operator="equal">
      <formula>20</formula>
    </cfRule>
    <cfRule type="cellIs" dxfId="1455" priority="1390" operator="equal">
      <formula>10</formula>
    </cfRule>
    <cfRule type="cellIs" dxfId="1454" priority="1391" operator="equal">
      <formula>5</formula>
    </cfRule>
    <cfRule type="cellIs" dxfId="1453" priority="1392" operator="equal">
      <formula>1</formula>
    </cfRule>
    <cfRule type="cellIs" dxfId="1452" priority="1393" operator="equal">
      <formula>0.8</formula>
    </cfRule>
    <cfRule type="cellIs" dxfId="1451" priority="1394" operator="equal">
      <formula>0.6</formula>
    </cfRule>
    <cfRule type="cellIs" dxfId="1450" priority="1395" operator="equal">
      <formula>0.4</formula>
    </cfRule>
    <cfRule type="cellIs" dxfId="1449" priority="1396" operator="equal">
      <formula>20%</formula>
    </cfRule>
  </conditionalFormatting>
  <conditionalFormatting sqref="S104:S108">
    <cfRule type="cellIs" dxfId="1448" priority="1388" operator="equal">
      <formula>0.2</formula>
    </cfRule>
  </conditionalFormatting>
  <conditionalFormatting sqref="R104:R108">
    <cfRule type="beginsWith" priority="1375" operator="beginsWith" text="La actividad que conlleva el riesgo se ejecuta como máximos 2 veces por año">
      <formula>LEFT(R104,LEN("La actividad que conlleva el riesgo se ejecuta como máximos 2 veces por año"))="La actividad que conlleva el riesgo se ejecuta como máximos 2 veces por año"</formula>
    </cfRule>
    <cfRule type="cellIs" dxfId="1447" priority="1376" operator="equal">
      <formula>"La actividad que conlleva el riesgo se ejecuta como máximos 2 veces por año"</formula>
    </cfRule>
    <cfRule type="cellIs" dxfId="1446" priority="1377" operator="equal">
      <formula>"La actividad que conlleva el riesgo se ejecuta como máximos 2 veces por año "</formula>
    </cfRule>
    <cfRule type="containsText" dxfId="1445" priority="1379" operator="containsText" text="La actividad que conlleva el riesgo se ejecuta como máximos 2 veces por año">
      <formula>NOT(ISERROR(SEARCH("La actividad que conlleva el riesgo se ejecuta como máximos 2 veces por año",R104)))</formula>
    </cfRule>
    <cfRule type="cellIs" dxfId="1444" priority="1380" operator="equal">
      <formula>"La actividad que conlleva el riesgo se ejecuta como máximos 2 veces por año"</formula>
    </cfRule>
    <cfRule type="cellIs" dxfId="1443" priority="1381" operator="equal">
      <formula>"La actividad que conlleva el riesgo se ejecuta como máximos 2 veces por año"</formula>
    </cfRule>
  </conditionalFormatting>
  <conditionalFormatting sqref="V104:V108">
    <cfRule type="endsWith" dxfId="1442" priority="1360" operator="endsWith" text="11">
      <formula>RIGHT(V104,LEN("11"))="11"</formula>
    </cfRule>
    <cfRule type="endsWith" dxfId="1441" priority="1361" operator="endsWith" text="12">
      <formula>RIGHT(V104,LEN("12"))="12"</formula>
    </cfRule>
    <cfRule type="endsWith" dxfId="1440" priority="1362" operator="endsWith" text="13">
      <formula>RIGHT(V104,LEN("13"))="13"</formula>
    </cfRule>
    <cfRule type="endsWith" dxfId="1439" priority="1363" operator="endsWith" text="14">
      <formula>RIGHT(V104,LEN("14"))="14"</formula>
    </cfRule>
    <cfRule type="endsWith" dxfId="1438" priority="1364" operator="endsWith" text="15">
      <formula>RIGHT(V104,LEN("15"))="15"</formula>
    </cfRule>
    <cfRule type="endsWith" dxfId="1437" priority="1365" operator="endsWith" text="16">
      <formula>RIGHT(V104,LEN("16"))="16"</formula>
    </cfRule>
    <cfRule type="endsWith" dxfId="1436" priority="1366" operator="endsWith" text="17">
      <formula>RIGHT(V104,LEN("17"))="17"</formula>
    </cfRule>
    <cfRule type="endsWith" dxfId="1435" priority="1367" operator="endsWith" text="25">
      <formula>RIGHT(V104,LEN("25"))="25"</formula>
    </cfRule>
    <cfRule type="endsWith" dxfId="1434" priority="1368" operator="endsWith" text="24">
      <formula>RIGHT(V104,LEN("24"))="24"</formula>
    </cfRule>
    <cfRule type="endsWith" dxfId="1433" priority="1369" operator="endsWith" text="23">
      <formula>RIGHT(V104,LEN("23"))="23"</formula>
    </cfRule>
    <cfRule type="endsWith" dxfId="1432" priority="1370" operator="endsWith" text="22">
      <formula>RIGHT(V104,LEN("22"))="22"</formula>
    </cfRule>
    <cfRule type="endsWith" dxfId="1431" priority="1371" operator="endsWith" text="21">
      <formula>RIGHT(V104,LEN("21"))="21"</formula>
    </cfRule>
    <cfRule type="endsWith" dxfId="1430" priority="1372" operator="endsWith" text="20">
      <formula>RIGHT(V104,LEN("20"))="20"</formula>
    </cfRule>
    <cfRule type="endsWith" dxfId="1429" priority="1373" operator="endsWith" text="19">
      <formula>RIGHT(V104,LEN("19"))="19"</formula>
    </cfRule>
    <cfRule type="endsWith" dxfId="1428" priority="1374" operator="endsWith" text="18">
      <formula>RIGHT(V104,LEN("18"))="18"</formula>
    </cfRule>
  </conditionalFormatting>
  <conditionalFormatting sqref="BE104">
    <cfRule type="cellIs" dxfId="1427" priority="1359" stopIfTrue="1" operator="equal">
      <formula>"SI"</formula>
    </cfRule>
  </conditionalFormatting>
  <conditionalFormatting sqref="BB104:BB108">
    <cfRule type="expression" dxfId="1426" priority="1333">
      <formula>"&lt;,2"</formula>
    </cfRule>
  </conditionalFormatting>
  <conditionalFormatting sqref="AZ104:AZ108">
    <cfRule type="expression" dxfId="1425" priority="1332">
      <formula>"&lt;,2"</formula>
    </cfRule>
  </conditionalFormatting>
  <conditionalFormatting sqref="BD104">
    <cfRule type="expression" dxfId="1424" priority="1334">
      <formula>$BG104=25</formula>
    </cfRule>
    <cfRule type="expression" dxfId="1423" priority="1335">
      <formula>$BG104=24</formula>
    </cfRule>
    <cfRule type="expression" dxfId="1422" priority="1336">
      <formula>$BG104=23</formula>
    </cfRule>
    <cfRule type="expression" dxfId="1421" priority="1337">
      <formula>$BG104=22</formula>
    </cfRule>
    <cfRule type="expression" dxfId="1420" priority="1338">
      <formula>$BG104=21</formula>
    </cfRule>
    <cfRule type="expression" dxfId="1419" priority="1339">
      <formula>$BG104=20</formula>
    </cfRule>
    <cfRule type="expression" dxfId="1418" priority="1340">
      <formula>$BG104=19</formula>
    </cfRule>
    <cfRule type="expression" dxfId="1417" priority="1341">
      <formula>$BG104=18</formula>
    </cfRule>
    <cfRule type="expression" dxfId="1416" priority="1342">
      <formula>$BG104=17</formula>
    </cfRule>
    <cfRule type="expression" dxfId="1415" priority="1343">
      <formula>$BG104=16</formula>
    </cfRule>
    <cfRule type="expression" dxfId="1414" priority="1344">
      <formula>$BG104=15</formula>
    </cfRule>
    <cfRule type="expression" dxfId="1413" priority="1345">
      <formula>$BG104=14</formula>
    </cfRule>
    <cfRule type="expression" dxfId="1412" priority="1346">
      <formula>$BG104=13</formula>
    </cfRule>
    <cfRule type="expression" dxfId="1411" priority="1347">
      <formula>$BG104=12</formula>
    </cfRule>
    <cfRule type="expression" dxfId="1410" priority="1348">
      <formula>$BG104=11</formula>
    </cfRule>
    <cfRule type="expression" dxfId="1409" priority="1349">
      <formula>$BG104=10</formula>
    </cfRule>
    <cfRule type="expression" dxfId="1408" priority="1350">
      <formula>$BG104=9</formula>
    </cfRule>
    <cfRule type="expression" dxfId="1407" priority="1351">
      <formula>$BG104=8</formula>
    </cfRule>
    <cfRule type="expression" dxfId="1406" priority="1352">
      <formula>$BG104=7</formula>
    </cfRule>
    <cfRule type="expression" dxfId="1405" priority="1353">
      <formula>$BG104=6</formula>
    </cfRule>
    <cfRule type="expression" dxfId="1404" priority="1354">
      <formula>$BG104=5</formula>
    </cfRule>
    <cfRule type="expression" dxfId="1403" priority="1355">
      <formula>$BG104=4</formula>
    </cfRule>
    <cfRule type="expression" dxfId="1402" priority="1356">
      <formula>$BG104=3</formula>
    </cfRule>
    <cfRule type="expression" dxfId="1401" priority="1357">
      <formula>$BG104=2</formula>
    </cfRule>
    <cfRule type="expression" dxfId="1400" priority="1358">
      <formula>$BG104=1</formula>
    </cfRule>
  </conditionalFormatting>
  <conditionalFormatting sqref="BA104:BA108">
    <cfRule type="beginsWith" dxfId="1399" priority="1327" operator="beginsWith" text="MUY ALTA">
      <formula>LEFT(BA104,LEN("MUY ALTA"))="MUY ALTA"</formula>
    </cfRule>
    <cfRule type="beginsWith" dxfId="1398" priority="1328" operator="beginsWith" text="ALTA">
      <formula>LEFT(BA104,LEN("ALTA"))="ALTA"</formula>
    </cfRule>
    <cfRule type="beginsWith" dxfId="1397" priority="1329" operator="beginsWith" text="MEDIA">
      <formula>LEFT(BA104,LEN("MEDIA"))="MEDIA"</formula>
    </cfRule>
    <cfRule type="beginsWith" dxfId="1396" priority="1330" operator="beginsWith" text="BAJA">
      <formula>LEFT(BA104,LEN("BAJA"))="BAJA"</formula>
    </cfRule>
    <cfRule type="beginsWith" dxfId="1395" priority="1331" operator="beginsWith" text="MUY BAJA">
      <formula>LEFT(BA104,LEN("MUY BAJA"))="MUY BAJA"</formula>
    </cfRule>
  </conditionalFormatting>
  <conditionalFormatting sqref="BC104:BC108">
    <cfRule type="beginsWith" dxfId="1394" priority="1322" operator="beginsWith" text="MUY ALTA">
      <formula>LEFT(BC104,LEN("MUY ALTA"))="MUY ALTA"</formula>
    </cfRule>
    <cfRule type="beginsWith" dxfId="1393" priority="1323" operator="beginsWith" text="ALTA">
      <formula>LEFT(BC104,LEN("ALTA"))="ALTA"</formula>
    </cfRule>
    <cfRule type="beginsWith" dxfId="1392" priority="1324" operator="beginsWith" text="MEDIA">
      <formula>LEFT(BC104,LEN("MEDIA"))="MEDIA"</formula>
    </cfRule>
    <cfRule type="beginsWith" dxfId="1391" priority="1325" operator="beginsWith" text="BAJA">
      <formula>LEFT(BC104,LEN("BAJA"))="BAJA"</formula>
    </cfRule>
    <cfRule type="beginsWith" dxfId="1390" priority="1326" operator="beginsWith" text="MUY BAJA">
      <formula>LEFT(BC104,LEN("MUY BAJA"))="MUY BAJA"</formula>
    </cfRule>
  </conditionalFormatting>
  <conditionalFormatting sqref="BE104:BE108">
    <cfRule type="cellIs" dxfId="1389" priority="1319" operator="equal">
      <formula>"Evitar"</formula>
    </cfRule>
    <cfRule type="cellIs" dxfId="1388" priority="1320" operator="equal">
      <formula>"Aceptar"</formula>
    </cfRule>
    <cfRule type="cellIs" dxfId="1387" priority="1321" operator="equal">
      <formula>"Reducir"</formula>
    </cfRule>
  </conditionalFormatting>
  <conditionalFormatting sqref="BE104:BE108">
    <cfRule type="cellIs" dxfId="1386" priority="1318" operator="equal">
      <formula>"compartir"</formula>
    </cfRule>
  </conditionalFormatting>
  <conditionalFormatting sqref="Y110:Y114">
    <cfRule type="cellIs" dxfId="1385" priority="1317" operator="equal">
      <formula>"X"</formula>
    </cfRule>
  </conditionalFormatting>
  <conditionalFormatting sqref="AN110:AO114">
    <cfRule type="cellIs" dxfId="1384" priority="1315" operator="equal">
      <formula>"NO"</formula>
    </cfRule>
    <cfRule type="cellIs" dxfId="1383" priority="1316" operator="equal">
      <formula>"SI"</formula>
    </cfRule>
  </conditionalFormatting>
  <conditionalFormatting sqref="AP110:AQ114">
    <cfRule type="cellIs" dxfId="1382" priority="1313" operator="equal">
      <formula>"ALE"</formula>
    </cfRule>
    <cfRule type="cellIs" dxfId="1381" priority="1314" operator="equal">
      <formula>"CON"</formula>
    </cfRule>
  </conditionalFormatting>
  <conditionalFormatting sqref="AG110:AH114">
    <cfRule type="cellIs" dxfId="1380" priority="1312" operator="equal">
      <formula>25</formula>
    </cfRule>
  </conditionalFormatting>
  <conditionalFormatting sqref="AI110:AJ114">
    <cfRule type="cellIs" dxfId="1379" priority="1311" operator="equal">
      <formula>15</formula>
    </cfRule>
  </conditionalFormatting>
  <conditionalFormatting sqref="Y110:Y114">
    <cfRule type="cellIs" dxfId="1378" priority="1303" operator="equal">
      <formula>"Y"</formula>
    </cfRule>
  </conditionalFormatting>
  <conditionalFormatting sqref="AL110:AL114">
    <cfRule type="cellIs" dxfId="1377" priority="1307" operator="equal">
      <formula>0</formula>
    </cfRule>
    <cfRule type="cellIs" dxfId="1376" priority="1308" operator="between">
      <formula>"0.1"</formula>
      <formula>100</formula>
    </cfRule>
    <cfRule type="cellIs" dxfId="1375" priority="1309" operator="between">
      <formula>0</formula>
      <formula>100</formula>
    </cfRule>
    <cfRule type="cellIs" dxfId="1374" priority="1310" operator="between">
      <formula>0</formula>
      <formula>100</formula>
    </cfRule>
  </conditionalFormatting>
  <conditionalFormatting sqref="AL110:AL114">
    <cfRule type="cellIs" dxfId="1373" priority="1306" operator="equal">
      <formula>0.58</formula>
    </cfRule>
  </conditionalFormatting>
  <conditionalFormatting sqref="AR110:AS114">
    <cfRule type="cellIs" dxfId="1372" priority="1304" operator="equal">
      <formula>"NO"</formula>
    </cfRule>
  </conditionalFormatting>
  <conditionalFormatting sqref="AG110:AH114">
    <cfRule type="expression" dxfId="1371" priority="1302">
      <formula>AI110=15</formula>
    </cfRule>
  </conditionalFormatting>
  <conditionalFormatting sqref="AI110:AJ114">
    <cfRule type="expression" dxfId="1370" priority="1301">
      <formula>AG110=25</formula>
    </cfRule>
  </conditionalFormatting>
  <conditionalFormatting sqref="AE110:AF110">
    <cfRule type="expression" dxfId="1369" priority="1288">
      <formula>AE110=10</formula>
    </cfRule>
    <cfRule type="expression" dxfId="1368" priority="1289">
      <formula>AC110=15</formula>
    </cfRule>
    <cfRule type="expression" dxfId="1367" priority="1290">
      <formula>AA110=25</formula>
    </cfRule>
    <cfRule type="cellIs" dxfId="1366" priority="1300" operator="equal">
      <formula>25</formula>
    </cfRule>
  </conditionalFormatting>
  <conditionalFormatting sqref="AE110:AF110">
    <cfRule type="expression" dxfId="1365" priority="1297">
      <formula>AG110=15</formula>
    </cfRule>
    <cfRule type="expression" dxfId="1364" priority="1298">
      <formula>AI110=10</formula>
    </cfRule>
    <cfRule type="expression" dxfId="1363" priority="1299">
      <formula>AG110=15</formula>
    </cfRule>
  </conditionalFormatting>
  <conditionalFormatting sqref="AA110:AB110">
    <cfRule type="expression" dxfId="1362" priority="1294">
      <formula>AE110=10</formula>
    </cfRule>
    <cfRule type="expression" dxfId="1361" priority="1295">
      <formula>AA110=25</formula>
    </cfRule>
    <cfRule type="expression" dxfId="1360" priority="1296">
      <formula>AC110=15</formula>
    </cfRule>
  </conditionalFormatting>
  <conditionalFormatting sqref="AC110:AD110">
    <cfRule type="expression" dxfId="1359" priority="1291">
      <formula>AC110=15</formula>
    </cfRule>
    <cfRule type="expression" dxfId="1358" priority="1292">
      <formula>AE110=10</formula>
    </cfRule>
    <cfRule type="expression" dxfId="1357" priority="1293">
      <formula>AA110=25</formula>
    </cfRule>
  </conditionalFormatting>
  <conditionalFormatting sqref="AE111:AF114">
    <cfRule type="expression" dxfId="1356" priority="1275">
      <formula>AE111=10</formula>
    </cfRule>
    <cfRule type="expression" dxfId="1355" priority="1276">
      <formula>AC111=15</formula>
    </cfRule>
    <cfRule type="expression" dxfId="1354" priority="1277">
      <formula>AA111=25</formula>
    </cfRule>
    <cfRule type="cellIs" dxfId="1353" priority="1287" operator="equal">
      <formula>25</formula>
    </cfRule>
  </conditionalFormatting>
  <conditionalFormatting sqref="AE111:AF114">
    <cfRule type="expression" dxfId="1352" priority="1284">
      <formula>AG111=15</formula>
    </cfRule>
    <cfRule type="expression" dxfId="1351" priority="1285">
      <formula>AI111=10</formula>
    </cfRule>
    <cfRule type="expression" dxfId="1350" priority="1286">
      <formula>AG111=15</formula>
    </cfRule>
  </conditionalFormatting>
  <conditionalFormatting sqref="AA111:AB114">
    <cfRule type="expression" dxfId="1349" priority="1281">
      <formula>AE111=10</formula>
    </cfRule>
    <cfRule type="expression" dxfId="1348" priority="1282">
      <formula>AA111=25</formula>
    </cfRule>
    <cfRule type="expression" dxfId="1347" priority="1283">
      <formula>AC111=15</formula>
    </cfRule>
  </conditionalFormatting>
  <conditionalFormatting sqref="AC111:AD114">
    <cfRule type="expression" dxfId="1346" priority="1278">
      <formula>AC111=15</formula>
    </cfRule>
    <cfRule type="expression" dxfId="1345" priority="1279">
      <formula>AE111=10</formula>
    </cfRule>
    <cfRule type="expression" dxfId="1344" priority="1280">
      <formula>AA111=25</formula>
    </cfRule>
  </conditionalFormatting>
  <conditionalFormatting sqref="Y110:Y114">
    <cfRule type="expression" dxfId="1343" priority="1274">
      <formula>Z110="X"</formula>
    </cfRule>
  </conditionalFormatting>
  <conditionalFormatting sqref="AM110">
    <cfRule type="cellIs" dxfId="1342" priority="1271" operator="equal">
      <formula>0.6</formula>
    </cfRule>
    <cfRule type="cellIs" dxfId="1341" priority="1272" operator="equal">
      <formula>1</formula>
    </cfRule>
    <cfRule type="cellIs" dxfId="1340" priority="1273" operator="equal">
      <formula>0.8</formula>
    </cfRule>
  </conditionalFormatting>
  <conditionalFormatting sqref="Z110">
    <cfRule type="cellIs" dxfId="1339" priority="1270" operator="equal">
      <formula>"X"</formula>
    </cfRule>
  </conditionalFormatting>
  <conditionalFormatting sqref="Z110">
    <cfRule type="cellIs" dxfId="1338" priority="1269" operator="equal">
      <formula>"X"</formula>
    </cfRule>
  </conditionalFormatting>
  <conditionalFormatting sqref="Z110">
    <cfRule type="expression" dxfId="1337" priority="1267">
      <formula>Y110=Y</formula>
    </cfRule>
    <cfRule type="expression" dxfId="1336" priority="1268">
      <formula>Y110="y"</formula>
    </cfRule>
  </conditionalFormatting>
  <conditionalFormatting sqref="T110:T114">
    <cfRule type="expression" dxfId="1335" priority="1266">
      <formula>"&lt;,2"</formula>
    </cfRule>
  </conditionalFormatting>
  <conditionalFormatting sqref="U110:U114">
    <cfRule type="cellIs" dxfId="1334" priority="1258" operator="equal">
      <formula>20</formula>
    </cfRule>
    <cfRule type="cellIs" dxfId="1333" priority="1259" operator="equal">
      <formula>10</formula>
    </cfRule>
    <cfRule type="cellIs" dxfId="1332" priority="1260" operator="equal">
      <formula>5</formula>
    </cfRule>
    <cfRule type="cellIs" dxfId="1331" priority="1261" operator="equal">
      <formula>1</formula>
    </cfRule>
    <cfRule type="cellIs" dxfId="1330" priority="1262" operator="equal">
      <formula>0.8</formula>
    </cfRule>
    <cfRule type="cellIs" dxfId="1329" priority="1263" operator="equal">
      <formula>0.6</formula>
    </cfRule>
    <cfRule type="cellIs" dxfId="1328" priority="1264" operator="equal">
      <formula>0.4</formula>
    </cfRule>
    <cfRule type="cellIs" dxfId="1327" priority="1265" operator="equal">
      <formula>20%</formula>
    </cfRule>
  </conditionalFormatting>
  <conditionalFormatting sqref="S110:S114">
    <cfRule type="cellIs" dxfId="1326" priority="1257" operator="equal">
      <formula>0.2</formula>
    </cfRule>
  </conditionalFormatting>
  <conditionalFormatting sqref="R110:R114">
    <cfRule type="beginsWith" priority="1244" operator="beginsWith" text="La actividad que conlleva el riesgo se ejecuta como máximos 2 veces por año">
      <formula>LEFT(R110,LEN("La actividad que conlleva el riesgo se ejecuta como máximos 2 veces por año"))="La actividad que conlleva el riesgo se ejecuta como máximos 2 veces por año"</formula>
    </cfRule>
    <cfRule type="cellIs" dxfId="1325" priority="1245" operator="equal">
      <formula>"La actividad que conlleva el riesgo se ejecuta como máximos 2 veces por año"</formula>
    </cfRule>
    <cfRule type="cellIs" dxfId="1324" priority="1246" operator="equal">
      <formula>"La actividad que conlleva el riesgo se ejecuta como máximos 2 veces por año "</formula>
    </cfRule>
    <cfRule type="containsText" dxfId="1323" priority="1248" operator="containsText" text="La actividad que conlleva el riesgo se ejecuta como máximos 2 veces por año">
      <formula>NOT(ISERROR(SEARCH("La actividad que conlleva el riesgo se ejecuta como máximos 2 veces por año",R110)))</formula>
    </cfRule>
    <cfRule type="cellIs" dxfId="1322" priority="1249" operator="equal">
      <formula>"La actividad que conlleva el riesgo se ejecuta como máximos 2 veces por año"</formula>
    </cfRule>
    <cfRule type="cellIs" dxfId="1321" priority="1250" operator="equal">
      <formula>"La actividad que conlleva el riesgo se ejecuta como máximos 2 veces por año"</formula>
    </cfRule>
  </conditionalFormatting>
  <conditionalFormatting sqref="V110:V114">
    <cfRule type="endsWith" dxfId="1320" priority="1229" operator="endsWith" text="11">
      <formula>RIGHT(V110,LEN("11"))="11"</formula>
    </cfRule>
    <cfRule type="endsWith" dxfId="1319" priority="1230" operator="endsWith" text="12">
      <formula>RIGHT(V110,LEN("12"))="12"</formula>
    </cfRule>
    <cfRule type="endsWith" dxfId="1318" priority="1231" operator="endsWith" text="13">
      <formula>RIGHT(V110,LEN("13"))="13"</formula>
    </cfRule>
    <cfRule type="endsWith" dxfId="1317" priority="1232" operator="endsWith" text="14">
      <formula>RIGHT(V110,LEN("14"))="14"</formula>
    </cfRule>
    <cfRule type="endsWith" dxfId="1316" priority="1233" operator="endsWith" text="15">
      <formula>RIGHT(V110,LEN("15"))="15"</formula>
    </cfRule>
    <cfRule type="endsWith" dxfId="1315" priority="1234" operator="endsWith" text="16">
      <formula>RIGHT(V110,LEN("16"))="16"</formula>
    </cfRule>
    <cfRule type="endsWith" dxfId="1314" priority="1235" operator="endsWith" text="17">
      <formula>RIGHT(V110,LEN("17"))="17"</formula>
    </cfRule>
    <cfRule type="endsWith" dxfId="1313" priority="1236" operator="endsWith" text="25">
      <formula>RIGHT(V110,LEN("25"))="25"</formula>
    </cfRule>
    <cfRule type="endsWith" dxfId="1312" priority="1237" operator="endsWith" text="24">
      <formula>RIGHT(V110,LEN("24"))="24"</formula>
    </cfRule>
    <cfRule type="endsWith" dxfId="1311" priority="1238" operator="endsWith" text="23">
      <formula>RIGHT(V110,LEN("23"))="23"</formula>
    </cfRule>
    <cfRule type="endsWith" dxfId="1310" priority="1239" operator="endsWith" text="22">
      <formula>RIGHT(V110,LEN("22"))="22"</formula>
    </cfRule>
    <cfRule type="endsWith" dxfId="1309" priority="1240" operator="endsWith" text="21">
      <formula>RIGHT(V110,LEN("21"))="21"</formula>
    </cfRule>
    <cfRule type="endsWith" dxfId="1308" priority="1241" operator="endsWith" text="20">
      <formula>RIGHT(V110,LEN("20"))="20"</formula>
    </cfRule>
    <cfRule type="endsWith" dxfId="1307" priority="1242" operator="endsWith" text="19">
      <formula>RIGHT(V110,LEN("19"))="19"</formula>
    </cfRule>
    <cfRule type="endsWith" dxfId="1306" priority="1243" operator="endsWith" text="18">
      <formula>RIGHT(V110,LEN("18"))="18"</formula>
    </cfRule>
  </conditionalFormatting>
  <conditionalFormatting sqref="BE110">
    <cfRule type="cellIs" dxfId="1305" priority="1228" stopIfTrue="1" operator="equal">
      <formula>"SI"</formula>
    </cfRule>
  </conditionalFormatting>
  <conditionalFormatting sqref="BB110:BB114">
    <cfRule type="expression" dxfId="1304" priority="1202">
      <formula>"&lt;,2"</formula>
    </cfRule>
  </conditionalFormatting>
  <conditionalFormatting sqref="AZ110:AZ114">
    <cfRule type="expression" dxfId="1303" priority="1201">
      <formula>"&lt;,2"</formula>
    </cfRule>
  </conditionalFormatting>
  <conditionalFormatting sqref="BD110">
    <cfRule type="expression" dxfId="1302" priority="1203">
      <formula>$BG110=25</formula>
    </cfRule>
    <cfRule type="expression" dxfId="1301" priority="1204">
      <formula>$BG110=24</formula>
    </cfRule>
    <cfRule type="expression" dxfId="1300" priority="1205">
      <formula>$BG110=23</formula>
    </cfRule>
    <cfRule type="expression" dxfId="1299" priority="1206">
      <formula>$BG110=22</formula>
    </cfRule>
    <cfRule type="expression" dxfId="1298" priority="1207">
      <formula>$BG110=21</formula>
    </cfRule>
    <cfRule type="expression" dxfId="1297" priority="1208">
      <formula>$BG110=20</formula>
    </cfRule>
    <cfRule type="expression" dxfId="1296" priority="1209">
      <formula>$BG110=19</formula>
    </cfRule>
    <cfRule type="expression" dxfId="1295" priority="1210">
      <formula>$BG110=18</formula>
    </cfRule>
    <cfRule type="expression" dxfId="1294" priority="1211">
      <formula>$BG110=17</formula>
    </cfRule>
    <cfRule type="expression" dxfId="1293" priority="1212">
      <formula>$BG110=16</formula>
    </cfRule>
    <cfRule type="expression" dxfId="1292" priority="1213">
      <formula>$BG110=15</formula>
    </cfRule>
    <cfRule type="expression" dxfId="1291" priority="1214">
      <formula>$BG110=14</formula>
    </cfRule>
    <cfRule type="expression" dxfId="1290" priority="1215">
      <formula>$BG110=13</formula>
    </cfRule>
    <cfRule type="expression" dxfId="1289" priority="1216">
      <formula>$BG110=12</formula>
    </cfRule>
    <cfRule type="expression" dxfId="1288" priority="1217">
      <formula>$BG110=11</formula>
    </cfRule>
    <cfRule type="expression" dxfId="1287" priority="1218">
      <formula>$BG110=10</formula>
    </cfRule>
    <cfRule type="expression" dxfId="1286" priority="1219">
      <formula>$BG110=9</formula>
    </cfRule>
    <cfRule type="expression" dxfId="1285" priority="1220">
      <formula>$BG110=8</formula>
    </cfRule>
    <cfRule type="expression" dxfId="1284" priority="1221">
      <formula>$BG110=7</formula>
    </cfRule>
    <cfRule type="expression" dxfId="1283" priority="1222">
      <formula>$BG110=6</formula>
    </cfRule>
    <cfRule type="expression" dxfId="1282" priority="1223">
      <formula>$BG110=5</formula>
    </cfRule>
    <cfRule type="expression" dxfId="1281" priority="1224">
      <formula>$BG110=4</formula>
    </cfRule>
    <cfRule type="expression" dxfId="1280" priority="1225">
      <formula>$BG110=3</formula>
    </cfRule>
    <cfRule type="expression" dxfId="1279" priority="1226">
      <formula>$BG110=2</formula>
    </cfRule>
    <cfRule type="expression" dxfId="1278" priority="1227">
      <formula>$BG110=1</formula>
    </cfRule>
  </conditionalFormatting>
  <conditionalFormatting sqref="BA110:BA114">
    <cfRule type="beginsWith" dxfId="1277" priority="1196" operator="beginsWith" text="MUY ALTA">
      <formula>LEFT(BA110,LEN("MUY ALTA"))="MUY ALTA"</formula>
    </cfRule>
    <cfRule type="beginsWith" dxfId="1276" priority="1197" operator="beginsWith" text="ALTA">
      <formula>LEFT(BA110,LEN("ALTA"))="ALTA"</formula>
    </cfRule>
    <cfRule type="beginsWith" dxfId="1275" priority="1198" operator="beginsWith" text="MEDIA">
      <formula>LEFT(BA110,LEN("MEDIA"))="MEDIA"</formula>
    </cfRule>
    <cfRule type="beginsWith" dxfId="1274" priority="1199" operator="beginsWith" text="BAJA">
      <formula>LEFT(BA110,LEN("BAJA"))="BAJA"</formula>
    </cfRule>
    <cfRule type="beginsWith" dxfId="1273" priority="1200" operator="beginsWith" text="MUY BAJA">
      <formula>LEFT(BA110,LEN("MUY BAJA"))="MUY BAJA"</formula>
    </cfRule>
  </conditionalFormatting>
  <conditionalFormatting sqref="BC110:BC114">
    <cfRule type="beginsWith" dxfId="1272" priority="1191" operator="beginsWith" text="MUY ALTA">
      <formula>LEFT(BC110,LEN("MUY ALTA"))="MUY ALTA"</formula>
    </cfRule>
    <cfRule type="beginsWith" dxfId="1271" priority="1192" operator="beginsWith" text="ALTA">
      <formula>LEFT(BC110,LEN("ALTA"))="ALTA"</formula>
    </cfRule>
    <cfRule type="beginsWith" dxfId="1270" priority="1193" operator="beginsWith" text="MEDIA">
      <formula>LEFT(BC110,LEN("MEDIA"))="MEDIA"</formula>
    </cfRule>
    <cfRule type="beginsWith" dxfId="1269" priority="1194" operator="beginsWith" text="BAJA">
      <formula>LEFT(BC110,LEN("BAJA"))="BAJA"</formula>
    </cfRule>
    <cfRule type="beginsWith" dxfId="1268" priority="1195" operator="beginsWith" text="MUY BAJA">
      <formula>LEFT(BC110,LEN("MUY BAJA"))="MUY BAJA"</formula>
    </cfRule>
  </conditionalFormatting>
  <conditionalFormatting sqref="BE110:BE114">
    <cfRule type="cellIs" dxfId="1267" priority="1188" operator="equal">
      <formula>"Evitar"</formula>
    </cfRule>
    <cfRule type="cellIs" dxfId="1266" priority="1189" operator="equal">
      <formula>"Aceptar"</formula>
    </cfRule>
    <cfRule type="cellIs" dxfId="1265" priority="1190" operator="equal">
      <formula>"Reducir"</formula>
    </cfRule>
  </conditionalFormatting>
  <conditionalFormatting sqref="BE110:BE114">
    <cfRule type="cellIs" dxfId="1264" priority="1187" operator="equal">
      <formula>"compartir"</formula>
    </cfRule>
  </conditionalFormatting>
  <conditionalFormatting sqref="Y122:Y126">
    <cfRule type="cellIs" dxfId="1263" priority="1186" operator="equal">
      <formula>"X"</formula>
    </cfRule>
  </conditionalFormatting>
  <conditionalFormatting sqref="AN122:AO126">
    <cfRule type="cellIs" dxfId="1262" priority="1184" operator="equal">
      <formula>"NO"</formula>
    </cfRule>
    <cfRule type="cellIs" dxfId="1261" priority="1185" operator="equal">
      <formula>"SI"</formula>
    </cfRule>
  </conditionalFormatting>
  <conditionalFormatting sqref="AP122:AQ126">
    <cfRule type="cellIs" dxfId="1260" priority="1182" operator="equal">
      <formula>"ALE"</formula>
    </cfRule>
    <cfRule type="cellIs" dxfId="1259" priority="1183" operator="equal">
      <formula>"CON"</formula>
    </cfRule>
  </conditionalFormatting>
  <conditionalFormatting sqref="AG122:AH126">
    <cfRule type="cellIs" dxfId="1258" priority="1181" operator="equal">
      <formula>25</formula>
    </cfRule>
  </conditionalFormatting>
  <conditionalFormatting sqref="AI122:AJ126">
    <cfRule type="cellIs" dxfId="1257" priority="1180" operator="equal">
      <formula>15</formula>
    </cfRule>
  </conditionalFormatting>
  <conditionalFormatting sqref="Y122:Y126">
    <cfRule type="cellIs" dxfId="1256" priority="1172" operator="equal">
      <formula>"Y"</formula>
    </cfRule>
  </conditionalFormatting>
  <conditionalFormatting sqref="AL122:AL126">
    <cfRule type="cellIs" dxfId="1255" priority="1176" operator="equal">
      <formula>0</formula>
    </cfRule>
    <cfRule type="cellIs" dxfId="1254" priority="1177" operator="between">
      <formula>"0.1"</formula>
      <formula>100</formula>
    </cfRule>
    <cfRule type="cellIs" dxfId="1253" priority="1178" operator="between">
      <formula>0</formula>
      <formula>100</formula>
    </cfRule>
    <cfRule type="cellIs" dxfId="1252" priority="1179" operator="between">
      <formula>0</formula>
      <formula>100</formula>
    </cfRule>
  </conditionalFormatting>
  <conditionalFormatting sqref="AL122:AL126">
    <cfRule type="cellIs" dxfId="1251" priority="1175" operator="equal">
      <formula>0.58</formula>
    </cfRule>
  </conditionalFormatting>
  <conditionalFormatting sqref="AR122:AS126">
    <cfRule type="cellIs" dxfId="1250" priority="1173" operator="equal">
      <formula>"NO"</formula>
    </cfRule>
  </conditionalFormatting>
  <conditionalFormatting sqref="AG122:AH126">
    <cfRule type="expression" dxfId="1249" priority="1171">
      <formula>AI122=15</formula>
    </cfRule>
  </conditionalFormatting>
  <conditionalFormatting sqref="AI122:AJ126">
    <cfRule type="expression" dxfId="1248" priority="1170">
      <formula>AG122=25</formula>
    </cfRule>
  </conditionalFormatting>
  <conditionalFormatting sqref="AE122:AF122">
    <cfRule type="expression" dxfId="1247" priority="1157">
      <formula>AE122=10</formula>
    </cfRule>
    <cfRule type="expression" dxfId="1246" priority="1158">
      <formula>AC122=15</formula>
    </cfRule>
    <cfRule type="expression" dxfId="1245" priority="1159">
      <formula>AA122=25</formula>
    </cfRule>
    <cfRule type="cellIs" dxfId="1244" priority="1169" operator="equal">
      <formula>25</formula>
    </cfRule>
  </conditionalFormatting>
  <conditionalFormatting sqref="AE122:AF122">
    <cfRule type="expression" dxfId="1243" priority="1166">
      <formula>AG122=15</formula>
    </cfRule>
    <cfRule type="expression" dxfId="1242" priority="1167">
      <formula>AI122=10</formula>
    </cfRule>
    <cfRule type="expression" dxfId="1241" priority="1168">
      <formula>AG122=15</formula>
    </cfRule>
  </conditionalFormatting>
  <conditionalFormatting sqref="AA122:AB122">
    <cfRule type="expression" dxfId="1240" priority="1163">
      <formula>AE122=10</formula>
    </cfRule>
    <cfRule type="expression" dxfId="1239" priority="1164">
      <formula>AA122=25</formula>
    </cfRule>
    <cfRule type="expression" dxfId="1238" priority="1165">
      <formula>AC122=15</formula>
    </cfRule>
  </conditionalFormatting>
  <conditionalFormatting sqref="AC122:AD122">
    <cfRule type="expression" dxfId="1237" priority="1160">
      <formula>AC122=15</formula>
    </cfRule>
    <cfRule type="expression" dxfId="1236" priority="1161">
      <formula>AE122=10</formula>
    </cfRule>
    <cfRule type="expression" dxfId="1235" priority="1162">
      <formula>AA122=25</formula>
    </cfRule>
  </conditionalFormatting>
  <conditionalFormatting sqref="AE123:AF126">
    <cfRule type="expression" dxfId="1234" priority="1144">
      <formula>AE123=10</formula>
    </cfRule>
    <cfRule type="expression" dxfId="1233" priority="1145">
      <formula>AC123=15</formula>
    </cfRule>
    <cfRule type="expression" dxfId="1232" priority="1146">
      <formula>AA123=25</formula>
    </cfRule>
    <cfRule type="cellIs" dxfId="1231" priority="1156" operator="equal">
      <formula>25</formula>
    </cfRule>
  </conditionalFormatting>
  <conditionalFormatting sqref="AE123:AF126">
    <cfRule type="expression" dxfId="1230" priority="1153">
      <formula>AG123=15</formula>
    </cfRule>
    <cfRule type="expression" dxfId="1229" priority="1154">
      <formula>AI123=10</formula>
    </cfRule>
    <cfRule type="expression" dxfId="1228" priority="1155">
      <formula>AG123=15</formula>
    </cfRule>
  </conditionalFormatting>
  <conditionalFormatting sqref="AA123:AB126">
    <cfRule type="expression" dxfId="1227" priority="1150">
      <formula>AE123=10</formula>
    </cfRule>
    <cfRule type="expression" dxfId="1226" priority="1151">
      <formula>AA123=25</formula>
    </cfRule>
    <cfRule type="expression" dxfId="1225" priority="1152">
      <formula>AC123=15</formula>
    </cfRule>
  </conditionalFormatting>
  <conditionalFormatting sqref="AC123:AD126">
    <cfRule type="expression" dxfId="1224" priority="1147">
      <formula>AC123=15</formula>
    </cfRule>
    <cfRule type="expression" dxfId="1223" priority="1148">
      <formula>AE123=10</formula>
    </cfRule>
    <cfRule type="expression" dxfId="1222" priority="1149">
      <formula>AA123=25</formula>
    </cfRule>
  </conditionalFormatting>
  <conditionalFormatting sqref="Y122:Y126">
    <cfRule type="expression" dxfId="1221" priority="1143">
      <formula>Z122="X"</formula>
    </cfRule>
  </conditionalFormatting>
  <conditionalFormatting sqref="AM122">
    <cfRule type="cellIs" dxfId="1220" priority="1140" operator="equal">
      <formula>0.6</formula>
    </cfRule>
    <cfRule type="cellIs" dxfId="1219" priority="1141" operator="equal">
      <formula>1</formula>
    </cfRule>
    <cfRule type="cellIs" dxfId="1218" priority="1142" operator="equal">
      <formula>0.8</formula>
    </cfRule>
  </conditionalFormatting>
  <conditionalFormatting sqref="Z122">
    <cfRule type="cellIs" dxfId="1217" priority="1139" operator="equal">
      <formula>"X"</formula>
    </cfRule>
  </conditionalFormatting>
  <conditionalFormatting sqref="Z122">
    <cfRule type="cellIs" dxfId="1216" priority="1138" operator="equal">
      <formula>"X"</formula>
    </cfRule>
  </conditionalFormatting>
  <conditionalFormatting sqref="Z122">
    <cfRule type="expression" dxfId="1215" priority="1136">
      <formula>Y122=Y</formula>
    </cfRule>
    <cfRule type="expression" dxfId="1214" priority="1137">
      <formula>Y122="y"</formula>
    </cfRule>
  </conditionalFormatting>
  <conditionalFormatting sqref="T122:T126">
    <cfRule type="expression" dxfId="1213" priority="1135">
      <formula>"&lt;,2"</formula>
    </cfRule>
  </conditionalFormatting>
  <conditionalFormatting sqref="U122:U126">
    <cfRule type="cellIs" dxfId="1212" priority="1127" operator="equal">
      <formula>20</formula>
    </cfRule>
    <cfRule type="cellIs" dxfId="1211" priority="1128" operator="equal">
      <formula>10</formula>
    </cfRule>
    <cfRule type="cellIs" dxfId="1210" priority="1129" operator="equal">
      <formula>5</formula>
    </cfRule>
    <cfRule type="cellIs" dxfId="1209" priority="1130" operator="equal">
      <formula>1</formula>
    </cfRule>
    <cfRule type="cellIs" dxfId="1208" priority="1131" operator="equal">
      <formula>0.8</formula>
    </cfRule>
    <cfRule type="cellIs" dxfId="1207" priority="1132" operator="equal">
      <formula>0.6</formula>
    </cfRule>
    <cfRule type="cellIs" dxfId="1206" priority="1133" operator="equal">
      <formula>0.4</formula>
    </cfRule>
    <cfRule type="cellIs" dxfId="1205" priority="1134" operator="equal">
      <formula>20%</formula>
    </cfRule>
  </conditionalFormatting>
  <conditionalFormatting sqref="S122:S126">
    <cfRule type="cellIs" dxfId="1204" priority="1126" operator="equal">
      <formula>0.2</formula>
    </cfRule>
  </conditionalFormatting>
  <conditionalFormatting sqref="R122:R126">
    <cfRule type="beginsWith" priority="1113" operator="beginsWith" text="La actividad que conlleva el riesgo se ejecuta como máximos 2 veces por año">
      <formula>LEFT(R122,LEN("La actividad que conlleva el riesgo se ejecuta como máximos 2 veces por año"))="La actividad que conlleva el riesgo se ejecuta como máximos 2 veces por año"</formula>
    </cfRule>
    <cfRule type="cellIs" dxfId="1203" priority="1114" operator="equal">
      <formula>"La actividad que conlleva el riesgo se ejecuta como máximos 2 veces por año"</formula>
    </cfRule>
    <cfRule type="cellIs" dxfId="1202" priority="1115" operator="equal">
      <formula>"La actividad que conlleva el riesgo se ejecuta como máximos 2 veces por año "</formula>
    </cfRule>
    <cfRule type="containsText" dxfId="1201" priority="1117" operator="containsText" text="La actividad que conlleva el riesgo se ejecuta como máximos 2 veces por año">
      <formula>NOT(ISERROR(SEARCH("La actividad que conlleva el riesgo se ejecuta como máximos 2 veces por año",R122)))</formula>
    </cfRule>
    <cfRule type="cellIs" dxfId="1200" priority="1118" operator="equal">
      <formula>"La actividad que conlleva el riesgo se ejecuta como máximos 2 veces por año"</formula>
    </cfRule>
    <cfRule type="cellIs" dxfId="1199" priority="1119" operator="equal">
      <formula>"La actividad que conlleva el riesgo se ejecuta como máximos 2 veces por año"</formula>
    </cfRule>
  </conditionalFormatting>
  <conditionalFormatting sqref="V122:V126">
    <cfRule type="endsWith" dxfId="1198" priority="1098" operator="endsWith" text="11">
      <formula>RIGHT(V122,LEN("11"))="11"</formula>
    </cfRule>
    <cfRule type="endsWith" dxfId="1197" priority="1099" operator="endsWith" text="12">
      <formula>RIGHT(V122,LEN("12"))="12"</formula>
    </cfRule>
    <cfRule type="endsWith" dxfId="1196" priority="1100" operator="endsWith" text="13">
      <formula>RIGHT(V122,LEN("13"))="13"</formula>
    </cfRule>
    <cfRule type="endsWith" dxfId="1195" priority="1101" operator="endsWith" text="14">
      <formula>RIGHT(V122,LEN("14"))="14"</formula>
    </cfRule>
    <cfRule type="endsWith" dxfId="1194" priority="1102" operator="endsWith" text="15">
      <formula>RIGHT(V122,LEN("15"))="15"</formula>
    </cfRule>
    <cfRule type="endsWith" dxfId="1193" priority="1103" operator="endsWith" text="16">
      <formula>RIGHT(V122,LEN("16"))="16"</formula>
    </cfRule>
    <cfRule type="endsWith" dxfId="1192" priority="1104" operator="endsWith" text="17">
      <formula>RIGHT(V122,LEN("17"))="17"</formula>
    </cfRule>
    <cfRule type="endsWith" dxfId="1191" priority="1105" operator="endsWith" text="25">
      <formula>RIGHT(V122,LEN("25"))="25"</formula>
    </cfRule>
    <cfRule type="endsWith" dxfId="1190" priority="1106" operator="endsWith" text="24">
      <formula>RIGHT(V122,LEN("24"))="24"</formula>
    </cfRule>
    <cfRule type="endsWith" dxfId="1189" priority="1107" operator="endsWith" text="23">
      <formula>RIGHT(V122,LEN("23"))="23"</formula>
    </cfRule>
    <cfRule type="endsWith" dxfId="1188" priority="1108" operator="endsWith" text="22">
      <formula>RIGHT(V122,LEN("22"))="22"</formula>
    </cfRule>
    <cfRule type="endsWith" dxfId="1187" priority="1109" operator="endsWith" text="21">
      <formula>RIGHT(V122,LEN("21"))="21"</formula>
    </cfRule>
    <cfRule type="endsWith" dxfId="1186" priority="1110" operator="endsWith" text="20">
      <formula>RIGHT(V122,LEN("20"))="20"</formula>
    </cfRule>
    <cfRule type="endsWith" dxfId="1185" priority="1111" operator="endsWith" text="19">
      <formula>RIGHT(V122,LEN("19"))="19"</formula>
    </cfRule>
    <cfRule type="endsWith" dxfId="1184" priority="1112" operator="endsWith" text="18">
      <formula>RIGHT(V122,LEN("18"))="18"</formula>
    </cfRule>
  </conditionalFormatting>
  <conditionalFormatting sqref="BE122">
    <cfRule type="cellIs" dxfId="1183" priority="1097" stopIfTrue="1" operator="equal">
      <formula>"SI"</formula>
    </cfRule>
  </conditionalFormatting>
  <conditionalFormatting sqref="BB122:BB126">
    <cfRule type="expression" dxfId="1182" priority="1071">
      <formula>"&lt;,2"</formula>
    </cfRule>
  </conditionalFormatting>
  <conditionalFormatting sqref="AZ122:AZ126">
    <cfRule type="expression" dxfId="1181" priority="1070">
      <formula>"&lt;,2"</formula>
    </cfRule>
  </conditionalFormatting>
  <conditionalFormatting sqref="BD122">
    <cfRule type="expression" dxfId="1180" priority="1072">
      <formula>$BG122=25</formula>
    </cfRule>
    <cfRule type="expression" dxfId="1179" priority="1073">
      <formula>$BG122=24</formula>
    </cfRule>
    <cfRule type="expression" dxfId="1178" priority="1074">
      <formula>$BG122=23</formula>
    </cfRule>
    <cfRule type="expression" dxfId="1177" priority="1075">
      <formula>$BG122=22</formula>
    </cfRule>
    <cfRule type="expression" dxfId="1176" priority="1076">
      <formula>$BG122=21</formula>
    </cfRule>
    <cfRule type="expression" dxfId="1175" priority="1077">
      <formula>$BG122=20</formula>
    </cfRule>
    <cfRule type="expression" dxfId="1174" priority="1078">
      <formula>$BG122=19</formula>
    </cfRule>
    <cfRule type="expression" dxfId="1173" priority="1079">
      <formula>$BG122=18</formula>
    </cfRule>
    <cfRule type="expression" dxfId="1172" priority="1080">
      <formula>$BG122=17</formula>
    </cfRule>
    <cfRule type="expression" dxfId="1171" priority="1081">
      <formula>$BG122=16</formula>
    </cfRule>
    <cfRule type="expression" dxfId="1170" priority="1082">
      <formula>$BG122=15</formula>
    </cfRule>
    <cfRule type="expression" dxfId="1169" priority="1083">
      <formula>$BG122=14</formula>
    </cfRule>
    <cfRule type="expression" dxfId="1168" priority="1084">
      <formula>$BG122=13</formula>
    </cfRule>
    <cfRule type="expression" dxfId="1167" priority="1085">
      <formula>$BG122=12</formula>
    </cfRule>
    <cfRule type="expression" dxfId="1166" priority="1086">
      <formula>$BG122=11</formula>
    </cfRule>
    <cfRule type="expression" dxfId="1165" priority="1087">
      <formula>$BG122=10</formula>
    </cfRule>
    <cfRule type="expression" dxfId="1164" priority="1088">
      <formula>$BG122=9</formula>
    </cfRule>
    <cfRule type="expression" dxfId="1163" priority="1089">
      <formula>$BG122=8</formula>
    </cfRule>
    <cfRule type="expression" dxfId="1162" priority="1090">
      <formula>$BG122=7</formula>
    </cfRule>
    <cfRule type="expression" dxfId="1161" priority="1091">
      <formula>$BG122=6</formula>
    </cfRule>
    <cfRule type="expression" dxfId="1160" priority="1092">
      <formula>$BG122=5</formula>
    </cfRule>
    <cfRule type="expression" dxfId="1159" priority="1093">
      <formula>$BG122=4</formula>
    </cfRule>
    <cfRule type="expression" dxfId="1158" priority="1094">
      <formula>$BG122=3</formula>
    </cfRule>
    <cfRule type="expression" dxfId="1157" priority="1095">
      <formula>$BG122=2</formula>
    </cfRule>
    <cfRule type="expression" dxfId="1156" priority="1096">
      <formula>$BG122=1</formula>
    </cfRule>
  </conditionalFormatting>
  <conditionalFormatting sqref="BA122:BA126">
    <cfRule type="beginsWith" dxfId="1155" priority="1065" operator="beginsWith" text="MUY ALTA">
      <formula>LEFT(BA122,LEN("MUY ALTA"))="MUY ALTA"</formula>
    </cfRule>
    <cfRule type="beginsWith" dxfId="1154" priority="1066" operator="beginsWith" text="ALTA">
      <formula>LEFT(BA122,LEN("ALTA"))="ALTA"</formula>
    </cfRule>
    <cfRule type="beginsWith" dxfId="1153" priority="1067" operator="beginsWith" text="MEDIA">
      <formula>LEFT(BA122,LEN("MEDIA"))="MEDIA"</formula>
    </cfRule>
    <cfRule type="beginsWith" dxfId="1152" priority="1068" operator="beginsWith" text="BAJA">
      <formula>LEFT(BA122,LEN("BAJA"))="BAJA"</formula>
    </cfRule>
    <cfRule type="beginsWith" dxfId="1151" priority="1069" operator="beginsWith" text="MUY BAJA">
      <formula>LEFT(BA122,LEN("MUY BAJA"))="MUY BAJA"</formula>
    </cfRule>
  </conditionalFormatting>
  <conditionalFormatting sqref="BC122:BC126">
    <cfRule type="beginsWith" dxfId="1150" priority="1060" operator="beginsWith" text="MUY ALTA">
      <formula>LEFT(BC122,LEN("MUY ALTA"))="MUY ALTA"</formula>
    </cfRule>
    <cfRule type="beginsWith" dxfId="1149" priority="1061" operator="beginsWith" text="ALTA">
      <formula>LEFT(BC122,LEN("ALTA"))="ALTA"</formula>
    </cfRule>
    <cfRule type="beginsWith" dxfId="1148" priority="1062" operator="beginsWith" text="MEDIA">
      <formula>LEFT(BC122,LEN("MEDIA"))="MEDIA"</formula>
    </cfRule>
    <cfRule type="beginsWith" dxfId="1147" priority="1063" operator="beginsWith" text="BAJA">
      <formula>LEFT(BC122,LEN("BAJA"))="BAJA"</formula>
    </cfRule>
    <cfRule type="beginsWith" dxfId="1146" priority="1064" operator="beginsWith" text="MUY BAJA">
      <formula>LEFT(BC122,LEN("MUY BAJA"))="MUY BAJA"</formula>
    </cfRule>
  </conditionalFormatting>
  <conditionalFormatting sqref="BE122:BE126">
    <cfRule type="cellIs" dxfId="1145" priority="1057" operator="equal">
      <formula>"Evitar"</formula>
    </cfRule>
    <cfRule type="cellIs" dxfId="1144" priority="1058" operator="equal">
      <formula>"Aceptar"</formula>
    </cfRule>
    <cfRule type="cellIs" dxfId="1143" priority="1059" operator="equal">
      <formula>"Reducir"</formula>
    </cfRule>
  </conditionalFormatting>
  <conditionalFormatting sqref="BE122:BE126">
    <cfRule type="cellIs" dxfId="1142" priority="1056" operator="equal">
      <formula>"compartir"</formula>
    </cfRule>
  </conditionalFormatting>
  <conditionalFormatting sqref="Y134:Y138">
    <cfRule type="cellIs" dxfId="1141" priority="1055" operator="equal">
      <formula>"X"</formula>
    </cfRule>
  </conditionalFormatting>
  <conditionalFormatting sqref="AN134:AO138">
    <cfRule type="cellIs" dxfId="1140" priority="1053" operator="equal">
      <formula>"NO"</formula>
    </cfRule>
    <cfRule type="cellIs" dxfId="1139" priority="1054" operator="equal">
      <formula>"SI"</formula>
    </cfRule>
  </conditionalFormatting>
  <conditionalFormatting sqref="AP134:AQ138">
    <cfRule type="cellIs" dxfId="1138" priority="1051" operator="equal">
      <formula>"ALE"</formula>
    </cfRule>
    <cfRule type="cellIs" dxfId="1137" priority="1052" operator="equal">
      <formula>"CON"</formula>
    </cfRule>
  </conditionalFormatting>
  <conditionalFormatting sqref="AG134:AH138">
    <cfRule type="cellIs" dxfId="1136" priority="1050" operator="equal">
      <formula>25</formula>
    </cfRule>
  </conditionalFormatting>
  <conditionalFormatting sqref="AI134:AJ138">
    <cfRule type="cellIs" dxfId="1135" priority="1049" operator="equal">
      <formula>15</formula>
    </cfRule>
  </conditionalFormatting>
  <conditionalFormatting sqref="Y134:Y138">
    <cfRule type="cellIs" dxfId="1134" priority="1041" operator="equal">
      <formula>"Y"</formula>
    </cfRule>
  </conditionalFormatting>
  <conditionalFormatting sqref="AL134:AL138">
    <cfRule type="cellIs" dxfId="1133" priority="1045" operator="equal">
      <formula>0</formula>
    </cfRule>
    <cfRule type="cellIs" dxfId="1132" priority="1046" operator="between">
      <formula>"0.1"</formula>
      <formula>100</formula>
    </cfRule>
    <cfRule type="cellIs" dxfId="1131" priority="1047" operator="between">
      <formula>0</formula>
      <formula>100</formula>
    </cfRule>
    <cfRule type="cellIs" dxfId="1130" priority="1048" operator="between">
      <formula>0</formula>
      <formula>100</formula>
    </cfRule>
  </conditionalFormatting>
  <conditionalFormatting sqref="AL134:AL138">
    <cfRule type="cellIs" dxfId="1129" priority="1044" operator="equal">
      <formula>0.58</formula>
    </cfRule>
  </conditionalFormatting>
  <conditionalFormatting sqref="AR134:AS138">
    <cfRule type="cellIs" dxfId="1128" priority="1042" operator="equal">
      <formula>"NO"</formula>
    </cfRule>
  </conditionalFormatting>
  <conditionalFormatting sqref="AG134:AH138">
    <cfRule type="expression" dxfId="1127" priority="1040">
      <formula>AI134=15</formula>
    </cfRule>
  </conditionalFormatting>
  <conditionalFormatting sqref="AI134:AJ138">
    <cfRule type="expression" dxfId="1126" priority="1039">
      <formula>AG134=25</formula>
    </cfRule>
  </conditionalFormatting>
  <conditionalFormatting sqref="AE134:AF134">
    <cfRule type="expression" dxfId="1125" priority="1026">
      <formula>AE134=10</formula>
    </cfRule>
    <cfRule type="expression" dxfId="1124" priority="1027">
      <formula>AC134=15</formula>
    </cfRule>
    <cfRule type="expression" dxfId="1123" priority="1028">
      <formula>AA134=25</formula>
    </cfRule>
    <cfRule type="cellIs" dxfId="1122" priority="1038" operator="equal">
      <formula>25</formula>
    </cfRule>
  </conditionalFormatting>
  <conditionalFormatting sqref="AE134:AF134">
    <cfRule type="expression" dxfId="1121" priority="1035">
      <formula>AG134=15</formula>
    </cfRule>
    <cfRule type="expression" dxfId="1120" priority="1036">
      <formula>AI134=10</formula>
    </cfRule>
    <cfRule type="expression" dxfId="1119" priority="1037">
      <formula>AG134=15</formula>
    </cfRule>
  </conditionalFormatting>
  <conditionalFormatting sqref="AA134:AB134">
    <cfRule type="expression" dxfId="1118" priority="1032">
      <formula>AE134=10</formula>
    </cfRule>
    <cfRule type="expression" dxfId="1117" priority="1033">
      <formula>AA134=25</formula>
    </cfRule>
    <cfRule type="expression" dxfId="1116" priority="1034">
      <formula>AC134=15</formula>
    </cfRule>
  </conditionalFormatting>
  <conditionalFormatting sqref="AC134:AD134">
    <cfRule type="expression" dxfId="1115" priority="1029">
      <formula>AC134=15</formula>
    </cfRule>
    <cfRule type="expression" dxfId="1114" priority="1030">
      <formula>AE134=10</formula>
    </cfRule>
    <cfRule type="expression" dxfId="1113" priority="1031">
      <formula>AA134=25</formula>
    </cfRule>
  </conditionalFormatting>
  <conditionalFormatting sqref="AE135:AF138">
    <cfRule type="expression" dxfId="1112" priority="1013">
      <formula>AE135=10</formula>
    </cfRule>
    <cfRule type="expression" dxfId="1111" priority="1014">
      <formula>AC135=15</formula>
    </cfRule>
    <cfRule type="expression" dxfId="1110" priority="1015">
      <formula>AA135=25</formula>
    </cfRule>
    <cfRule type="cellIs" dxfId="1109" priority="1025" operator="equal">
      <formula>25</formula>
    </cfRule>
  </conditionalFormatting>
  <conditionalFormatting sqref="AE135:AF138">
    <cfRule type="expression" dxfId="1108" priority="1022">
      <formula>AG135=15</formula>
    </cfRule>
    <cfRule type="expression" dxfId="1107" priority="1023">
      <formula>AI135=10</formula>
    </cfRule>
    <cfRule type="expression" dxfId="1106" priority="1024">
      <formula>AG135=15</formula>
    </cfRule>
  </conditionalFormatting>
  <conditionalFormatting sqref="AA135:AB138">
    <cfRule type="expression" dxfId="1105" priority="1019">
      <formula>AE135=10</formula>
    </cfRule>
    <cfRule type="expression" dxfId="1104" priority="1020">
      <formula>AA135=25</formula>
    </cfRule>
    <cfRule type="expression" dxfId="1103" priority="1021">
      <formula>AC135=15</formula>
    </cfRule>
  </conditionalFormatting>
  <conditionalFormatting sqref="AC135:AD138">
    <cfRule type="expression" dxfId="1102" priority="1016">
      <formula>AC135=15</formula>
    </cfRule>
    <cfRule type="expression" dxfId="1101" priority="1017">
      <formula>AE135=10</formula>
    </cfRule>
    <cfRule type="expression" dxfId="1100" priority="1018">
      <formula>AA135=25</formula>
    </cfRule>
  </conditionalFormatting>
  <conditionalFormatting sqref="Y134:Y138">
    <cfRule type="expression" dxfId="1099" priority="1012">
      <formula>Z134="X"</formula>
    </cfRule>
  </conditionalFormatting>
  <conditionalFormatting sqref="AM134">
    <cfRule type="cellIs" dxfId="1098" priority="1009" operator="equal">
      <formula>0.6</formula>
    </cfRule>
    <cfRule type="cellIs" dxfId="1097" priority="1010" operator="equal">
      <formula>1</formula>
    </cfRule>
    <cfRule type="cellIs" dxfId="1096" priority="1011" operator="equal">
      <formula>0.8</formula>
    </cfRule>
  </conditionalFormatting>
  <conditionalFormatting sqref="Z134">
    <cfRule type="cellIs" dxfId="1095" priority="1008" operator="equal">
      <formula>"X"</formula>
    </cfRule>
  </conditionalFormatting>
  <conditionalFormatting sqref="Z134">
    <cfRule type="cellIs" dxfId="1094" priority="1007" operator="equal">
      <formula>"X"</formula>
    </cfRule>
  </conditionalFormatting>
  <conditionalFormatting sqref="Z134">
    <cfRule type="expression" dxfId="1093" priority="1005">
      <formula>Y134=Y</formula>
    </cfRule>
    <cfRule type="expression" dxfId="1092" priority="1006">
      <formula>Y134="y"</formula>
    </cfRule>
  </conditionalFormatting>
  <conditionalFormatting sqref="T134:T138">
    <cfRule type="expression" dxfId="1091" priority="1004">
      <formula>"&lt;,2"</formula>
    </cfRule>
  </conditionalFormatting>
  <conditionalFormatting sqref="U134:U138">
    <cfRule type="cellIs" dxfId="1090" priority="996" operator="equal">
      <formula>20</formula>
    </cfRule>
    <cfRule type="cellIs" dxfId="1089" priority="997" operator="equal">
      <formula>10</formula>
    </cfRule>
    <cfRule type="cellIs" dxfId="1088" priority="998" operator="equal">
      <formula>5</formula>
    </cfRule>
    <cfRule type="cellIs" dxfId="1087" priority="999" operator="equal">
      <formula>1</formula>
    </cfRule>
    <cfRule type="cellIs" dxfId="1086" priority="1000" operator="equal">
      <formula>0.8</formula>
    </cfRule>
    <cfRule type="cellIs" dxfId="1085" priority="1001" operator="equal">
      <formula>0.6</formula>
    </cfRule>
    <cfRule type="cellIs" dxfId="1084" priority="1002" operator="equal">
      <formula>0.4</formula>
    </cfRule>
    <cfRule type="cellIs" dxfId="1083" priority="1003" operator="equal">
      <formula>20%</formula>
    </cfRule>
  </conditionalFormatting>
  <conditionalFormatting sqref="S134:S138">
    <cfRule type="cellIs" dxfId="1082" priority="995" operator="equal">
      <formula>0.2</formula>
    </cfRule>
  </conditionalFormatting>
  <conditionalFormatting sqref="R134:R138">
    <cfRule type="beginsWith" priority="982" operator="beginsWith" text="La actividad que conlleva el riesgo se ejecuta como máximos 2 veces por año">
      <formula>LEFT(R134,LEN("La actividad que conlleva el riesgo se ejecuta como máximos 2 veces por año"))="La actividad que conlleva el riesgo se ejecuta como máximos 2 veces por año"</formula>
    </cfRule>
    <cfRule type="cellIs" dxfId="1081" priority="983" operator="equal">
      <formula>"La actividad que conlleva el riesgo se ejecuta como máximos 2 veces por año"</formula>
    </cfRule>
    <cfRule type="cellIs" dxfId="1080" priority="984" operator="equal">
      <formula>"La actividad que conlleva el riesgo se ejecuta como máximos 2 veces por año "</formula>
    </cfRule>
    <cfRule type="containsText" dxfId="1079" priority="986" operator="containsText" text="La actividad que conlleva el riesgo se ejecuta como máximos 2 veces por año">
      <formula>NOT(ISERROR(SEARCH("La actividad que conlleva el riesgo se ejecuta como máximos 2 veces por año",R134)))</formula>
    </cfRule>
    <cfRule type="cellIs" dxfId="1078" priority="987" operator="equal">
      <formula>"La actividad que conlleva el riesgo se ejecuta como máximos 2 veces por año"</formula>
    </cfRule>
    <cfRule type="cellIs" dxfId="1077" priority="988" operator="equal">
      <formula>"La actividad que conlleva el riesgo se ejecuta como máximos 2 veces por año"</formula>
    </cfRule>
  </conditionalFormatting>
  <conditionalFormatting sqref="V134:V138">
    <cfRule type="endsWith" dxfId="1076" priority="967" operator="endsWith" text="11">
      <formula>RIGHT(V134,LEN("11"))="11"</formula>
    </cfRule>
    <cfRule type="endsWith" dxfId="1075" priority="968" operator="endsWith" text="12">
      <formula>RIGHT(V134,LEN("12"))="12"</formula>
    </cfRule>
    <cfRule type="endsWith" dxfId="1074" priority="969" operator="endsWith" text="13">
      <formula>RIGHT(V134,LEN("13"))="13"</formula>
    </cfRule>
    <cfRule type="endsWith" dxfId="1073" priority="970" operator="endsWith" text="14">
      <formula>RIGHT(V134,LEN("14"))="14"</formula>
    </cfRule>
    <cfRule type="endsWith" dxfId="1072" priority="971" operator="endsWith" text="15">
      <formula>RIGHT(V134,LEN("15"))="15"</formula>
    </cfRule>
    <cfRule type="endsWith" dxfId="1071" priority="972" operator="endsWith" text="16">
      <formula>RIGHT(V134,LEN("16"))="16"</formula>
    </cfRule>
    <cfRule type="endsWith" dxfId="1070" priority="973" operator="endsWith" text="17">
      <formula>RIGHT(V134,LEN("17"))="17"</formula>
    </cfRule>
    <cfRule type="endsWith" dxfId="1069" priority="974" operator="endsWith" text="25">
      <formula>RIGHT(V134,LEN("25"))="25"</formula>
    </cfRule>
    <cfRule type="endsWith" dxfId="1068" priority="975" operator="endsWith" text="24">
      <formula>RIGHT(V134,LEN("24"))="24"</formula>
    </cfRule>
    <cfRule type="endsWith" dxfId="1067" priority="976" operator="endsWith" text="23">
      <formula>RIGHT(V134,LEN("23"))="23"</formula>
    </cfRule>
    <cfRule type="endsWith" dxfId="1066" priority="977" operator="endsWith" text="22">
      <formula>RIGHT(V134,LEN("22"))="22"</formula>
    </cfRule>
    <cfRule type="endsWith" dxfId="1065" priority="978" operator="endsWith" text="21">
      <formula>RIGHT(V134,LEN("21"))="21"</formula>
    </cfRule>
    <cfRule type="endsWith" dxfId="1064" priority="979" operator="endsWith" text="20">
      <formula>RIGHT(V134,LEN("20"))="20"</formula>
    </cfRule>
    <cfRule type="endsWith" dxfId="1063" priority="980" operator="endsWith" text="19">
      <formula>RIGHT(V134,LEN("19"))="19"</formula>
    </cfRule>
    <cfRule type="endsWith" dxfId="1062" priority="981" operator="endsWith" text="18">
      <formula>RIGHT(V134,LEN("18"))="18"</formula>
    </cfRule>
  </conditionalFormatting>
  <conditionalFormatting sqref="BE134">
    <cfRule type="cellIs" dxfId="1061" priority="966" stopIfTrue="1" operator="equal">
      <formula>"SI"</formula>
    </cfRule>
  </conditionalFormatting>
  <conditionalFormatting sqref="BB134:BB138">
    <cfRule type="expression" dxfId="1060" priority="940">
      <formula>"&lt;,2"</formula>
    </cfRule>
  </conditionalFormatting>
  <conditionalFormatting sqref="AZ134:AZ138">
    <cfRule type="expression" dxfId="1059" priority="939">
      <formula>"&lt;,2"</formula>
    </cfRule>
  </conditionalFormatting>
  <conditionalFormatting sqref="BD134">
    <cfRule type="expression" dxfId="1058" priority="941">
      <formula>$BG134=25</formula>
    </cfRule>
    <cfRule type="expression" dxfId="1057" priority="942">
      <formula>$BG134=24</formula>
    </cfRule>
    <cfRule type="expression" dxfId="1056" priority="943">
      <formula>$BG134=23</formula>
    </cfRule>
    <cfRule type="expression" dxfId="1055" priority="944">
      <formula>$BG134=22</formula>
    </cfRule>
    <cfRule type="expression" dxfId="1054" priority="945">
      <formula>$BG134=21</formula>
    </cfRule>
    <cfRule type="expression" dxfId="1053" priority="946">
      <formula>$BG134=20</formula>
    </cfRule>
    <cfRule type="expression" dxfId="1052" priority="947">
      <formula>$BG134=19</formula>
    </cfRule>
    <cfRule type="expression" dxfId="1051" priority="948">
      <formula>$BG134=18</formula>
    </cfRule>
    <cfRule type="expression" dxfId="1050" priority="949">
      <formula>$BG134=17</formula>
    </cfRule>
    <cfRule type="expression" dxfId="1049" priority="950">
      <formula>$BG134=16</formula>
    </cfRule>
    <cfRule type="expression" dxfId="1048" priority="951">
      <formula>$BG134=15</formula>
    </cfRule>
    <cfRule type="expression" dxfId="1047" priority="952">
      <formula>$BG134=14</formula>
    </cfRule>
    <cfRule type="expression" dxfId="1046" priority="953">
      <formula>$BG134=13</formula>
    </cfRule>
    <cfRule type="expression" dxfId="1045" priority="954">
      <formula>$BG134=12</formula>
    </cfRule>
    <cfRule type="expression" dxfId="1044" priority="955">
      <formula>$BG134=11</formula>
    </cfRule>
    <cfRule type="expression" dxfId="1043" priority="956">
      <formula>$BG134=10</formula>
    </cfRule>
    <cfRule type="expression" dxfId="1042" priority="957">
      <formula>$BG134=9</formula>
    </cfRule>
    <cfRule type="expression" dxfId="1041" priority="958">
      <formula>$BG134=8</formula>
    </cfRule>
    <cfRule type="expression" dxfId="1040" priority="959">
      <formula>$BG134=7</formula>
    </cfRule>
    <cfRule type="expression" dxfId="1039" priority="960">
      <formula>$BG134=6</formula>
    </cfRule>
    <cfRule type="expression" dxfId="1038" priority="961">
      <formula>$BG134=5</formula>
    </cfRule>
    <cfRule type="expression" dxfId="1037" priority="962">
      <formula>$BG134=4</formula>
    </cfRule>
    <cfRule type="expression" dxfId="1036" priority="963">
      <formula>$BG134=3</formula>
    </cfRule>
    <cfRule type="expression" dxfId="1035" priority="964">
      <formula>$BG134=2</formula>
    </cfRule>
    <cfRule type="expression" dxfId="1034" priority="965">
      <formula>$BG134=1</formula>
    </cfRule>
  </conditionalFormatting>
  <conditionalFormatting sqref="BA134:BA138">
    <cfRule type="beginsWith" dxfId="1033" priority="934" operator="beginsWith" text="MUY ALTA">
      <formula>LEFT(BA134,LEN("MUY ALTA"))="MUY ALTA"</formula>
    </cfRule>
    <cfRule type="beginsWith" dxfId="1032" priority="935" operator="beginsWith" text="ALTA">
      <formula>LEFT(BA134,LEN("ALTA"))="ALTA"</formula>
    </cfRule>
    <cfRule type="beginsWith" dxfId="1031" priority="936" operator="beginsWith" text="MEDIA">
      <formula>LEFT(BA134,LEN("MEDIA"))="MEDIA"</formula>
    </cfRule>
    <cfRule type="beginsWith" dxfId="1030" priority="937" operator="beginsWith" text="BAJA">
      <formula>LEFT(BA134,LEN("BAJA"))="BAJA"</formula>
    </cfRule>
    <cfRule type="beginsWith" dxfId="1029" priority="938" operator="beginsWith" text="MUY BAJA">
      <formula>LEFT(BA134,LEN("MUY BAJA"))="MUY BAJA"</formula>
    </cfRule>
  </conditionalFormatting>
  <conditionalFormatting sqref="BC134:BC138">
    <cfRule type="beginsWith" dxfId="1028" priority="929" operator="beginsWith" text="MUY ALTA">
      <formula>LEFT(BC134,LEN("MUY ALTA"))="MUY ALTA"</formula>
    </cfRule>
    <cfRule type="beginsWith" dxfId="1027" priority="930" operator="beginsWith" text="ALTA">
      <formula>LEFT(BC134,LEN("ALTA"))="ALTA"</formula>
    </cfRule>
    <cfRule type="beginsWith" dxfId="1026" priority="931" operator="beginsWith" text="MEDIA">
      <formula>LEFT(BC134,LEN("MEDIA"))="MEDIA"</formula>
    </cfRule>
    <cfRule type="beginsWith" dxfId="1025" priority="932" operator="beginsWith" text="BAJA">
      <formula>LEFT(BC134,LEN("BAJA"))="BAJA"</formula>
    </cfRule>
    <cfRule type="beginsWith" dxfId="1024" priority="933" operator="beginsWith" text="MUY BAJA">
      <formula>LEFT(BC134,LEN("MUY BAJA"))="MUY BAJA"</formula>
    </cfRule>
  </conditionalFormatting>
  <conditionalFormatting sqref="BE134:BE138">
    <cfRule type="cellIs" dxfId="1023" priority="926" operator="equal">
      <formula>"Evitar"</formula>
    </cfRule>
    <cfRule type="cellIs" dxfId="1022" priority="927" operator="equal">
      <formula>"Aceptar"</formula>
    </cfRule>
    <cfRule type="cellIs" dxfId="1021" priority="928" operator="equal">
      <formula>"Reducir"</formula>
    </cfRule>
  </conditionalFormatting>
  <conditionalFormatting sqref="BE134:BE138">
    <cfRule type="cellIs" dxfId="1020" priority="925" operator="equal">
      <formula>"compartir"</formula>
    </cfRule>
  </conditionalFormatting>
  <conditionalFormatting sqref="Y152:Y156">
    <cfRule type="cellIs" dxfId="1019" priority="662" operator="equal">
      <formula>"X"</formula>
    </cfRule>
  </conditionalFormatting>
  <conditionalFormatting sqref="AN152:AO156">
    <cfRule type="cellIs" dxfId="1018" priority="660" operator="equal">
      <formula>"NO"</formula>
    </cfRule>
    <cfRule type="cellIs" dxfId="1017" priority="661" operator="equal">
      <formula>"SI"</formula>
    </cfRule>
  </conditionalFormatting>
  <conditionalFormatting sqref="AP152:AQ156">
    <cfRule type="cellIs" dxfId="1016" priority="658" operator="equal">
      <formula>"ALE"</formula>
    </cfRule>
    <cfRule type="cellIs" dxfId="1015" priority="659" operator="equal">
      <formula>"CON"</formula>
    </cfRule>
  </conditionalFormatting>
  <conditionalFormatting sqref="AG152:AH156">
    <cfRule type="cellIs" dxfId="1014" priority="657" operator="equal">
      <formula>25</formula>
    </cfRule>
  </conditionalFormatting>
  <conditionalFormatting sqref="AI152:AJ156">
    <cfRule type="cellIs" dxfId="1013" priority="656" operator="equal">
      <formula>15</formula>
    </cfRule>
  </conditionalFormatting>
  <conditionalFormatting sqref="Y152:Y156">
    <cfRule type="cellIs" dxfId="1012" priority="648" operator="equal">
      <formula>"Y"</formula>
    </cfRule>
  </conditionalFormatting>
  <conditionalFormatting sqref="AL152:AL156">
    <cfRule type="cellIs" dxfId="1011" priority="652" operator="equal">
      <formula>0</formula>
    </cfRule>
    <cfRule type="cellIs" dxfId="1010" priority="653" operator="between">
      <formula>"0.1"</formula>
      <formula>100</formula>
    </cfRule>
    <cfRule type="cellIs" dxfId="1009" priority="654" operator="between">
      <formula>0</formula>
      <formula>100</formula>
    </cfRule>
    <cfRule type="cellIs" dxfId="1008" priority="655" operator="between">
      <formula>0</formula>
      <formula>100</formula>
    </cfRule>
  </conditionalFormatting>
  <conditionalFormatting sqref="AL152:AL156">
    <cfRule type="cellIs" dxfId="1007" priority="651" operator="equal">
      <formula>0.58</formula>
    </cfRule>
  </conditionalFormatting>
  <conditionalFormatting sqref="AR152:AS156">
    <cfRule type="cellIs" dxfId="1006" priority="649" operator="equal">
      <formula>"NO"</formula>
    </cfRule>
  </conditionalFormatting>
  <conditionalFormatting sqref="AG152:AH156">
    <cfRule type="expression" dxfId="1005" priority="647">
      <formula>AI152=15</formula>
    </cfRule>
  </conditionalFormatting>
  <conditionalFormatting sqref="AI152:AJ156">
    <cfRule type="expression" dxfId="1004" priority="646">
      <formula>AG152=25</formula>
    </cfRule>
  </conditionalFormatting>
  <conditionalFormatting sqref="AE152:AF152">
    <cfRule type="expression" dxfId="1003" priority="633">
      <formula>AE152=10</formula>
    </cfRule>
    <cfRule type="expression" dxfId="1002" priority="634">
      <formula>AC152=15</formula>
    </cfRule>
    <cfRule type="expression" dxfId="1001" priority="635">
      <formula>AA152=25</formula>
    </cfRule>
    <cfRule type="cellIs" dxfId="1000" priority="645" operator="equal">
      <formula>25</formula>
    </cfRule>
  </conditionalFormatting>
  <conditionalFormatting sqref="AE152:AF152">
    <cfRule type="expression" dxfId="999" priority="642">
      <formula>AG152=15</formula>
    </cfRule>
    <cfRule type="expression" dxfId="998" priority="643">
      <formula>AI152=10</formula>
    </cfRule>
    <cfRule type="expression" dxfId="997" priority="644">
      <formula>AG152=15</formula>
    </cfRule>
  </conditionalFormatting>
  <conditionalFormatting sqref="AA152:AB152">
    <cfRule type="expression" dxfId="996" priority="639">
      <formula>AE152=10</formula>
    </cfRule>
    <cfRule type="expression" dxfId="995" priority="640">
      <formula>AA152=25</formula>
    </cfRule>
    <cfRule type="expression" dxfId="994" priority="641">
      <formula>AC152=15</formula>
    </cfRule>
  </conditionalFormatting>
  <conditionalFormatting sqref="AC152:AD152">
    <cfRule type="expression" dxfId="993" priority="636">
      <formula>AC152=15</formula>
    </cfRule>
    <cfRule type="expression" dxfId="992" priority="637">
      <formula>AE152=10</formula>
    </cfRule>
    <cfRule type="expression" dxfId="991" priority="638">
      <formula>AA152=25</formula>
    </cfRule>
  </conditionalFormatting>
  <conditionalFormatting sqref="AE153:AF156">
    <cfRule type="expression" dxfId="990" priority="620">
      <formula>AE153=10</formula>
    </cfRule>
    <cfRule type="expression" dxfId="989" priority="621">
      <formula>AC153=15</formula>
    </cfRule>
    <cfRule type="expression" dxfId="988" priority="622">
      <formula>AA153=25</formula>
    </cfRule>
    <cfRule type="cellIs" dxfId="987" priority="632" operator="equal">
      <formula>25</formula>
    </cfRule>
  </conditionalFormatting>
  <conditionalFormatting sqref="AE153:AF156">
    <cfRule type="expression" dxfId="986" priority="629">
      <formula>AG153=15</formula>
    </cfRule>
    <cfRule type="expression" dxfId="985" priority="630">
      <formula>AI153=10</formula>
    </cfRule>
    <cfRule type="expression" dxfId="984" priority="631">
      <formula>AG153=15</formula>
    </cfRule>
  </conditionalFormatting>
  <conditionalFormatting sqref="AA153:AB156">
    <cfRule type="expression" dxfId="983" priority="626">
      <formula>AE153=10</formula>
    </cfRule>
    <cfRule type="expression" dxfId="982" priority="627">
      <formula>AA153=25</formula>
    </cfRule>
    <cfRule type="expression" dxfId="981" priority="628">
      <formula>AC153=15</formula>
    </cfRule>
  </conditionalFormatting>
  <conditionalFormatting sqref="AC153:AD156">
    <cfRule type="expression" dxfId="980" priority="623">
      <formula>AC153=15</formula>
    </cfRule>
    <cfRule type="expression" dxfId="979" priority="624">
      <formula>AE153=10</formula>
    </cfRule>
    <cfRule type="expression" dxfId="978" priority="625">
      <formula>AA153=25</formula>
    </cfRule>
  </conditionalFormatting>
  <conditionalFormatting sqref="Y152:Y156">
    <cfRule type="expression" dxfId="977" priority="619">
      <formula>Z152="X"</formula>
    </cfRule>
  </conditionalFormatting>
  <conditionalFormatting sqref="AM152">
    <cfRule type="cellIs" dxfId="976" priority="616" operator="equal">
      <formula>0.6</formula>
    </cfRule>
    <cfRule type="cellIs" dxfId="975" priority="617" operator="equal">
      <formula>1</formula>
    </cfRule>
    <cfRule type="cellIs" dxfId="974" priority="618" operator="equal">
      <formula>0.8</formula>
    </cfRule>
  </conditionalFormatting>
  <conditionalFormatting sqref="Z152">
    <cfRule type="cellIs" dxfId="973" priority="615" operator="equal">
      <formula>"X"</formula>
    </cfRule>
  </conditionalFormatting>
  <conditionalFormatting sqref="Z152">
    <cfRule type="cellIs" dxfId="972" priority="614" operator="equal">
      <formula>"X"</formula>
    </cfRule>
  </conditionalFormatting>
  <conditionalFormatting sqref="Z152">
    <cfRule type="expression" dxfId="971" priority="612">
      <formula>Y152=Y</formula>
    </cfRule>
    <cfRule type="expression" dxfId="970" priority="613">
      <formula>Y152="y"</formula>
    </cfRule>
  </conditionalFormatting>
  <conditionalFormatting sqref="T152:T156">
    <cfRule type="expression" dxfId="969" priority="611">
      <formula>"&lt;,2"</formula>
    </cfRule>
  </conditionalFormatting>
  <conditionalFormatting sqref="U152:U156">
    <cfRule type="cellIs" dxfId="968" priority="603" operator="equal">
      <formula>20</formula>
    </cfRule>
    <cfRule type="cellIs" dxfId="967" priority="604" operator="equal">
      <formula>10</formula>
    </cfRule>
    <cfRule type="cellIs" dxfId="966" priority="605" operator="equal">
      <formula>5</formula>
    </cfRule>
    <cfRule type="cellIs" dxfId="965" priority="606" operator="equal">
      <formula>1</formula>
    </cfRule>
    <cfRule type="cellIs" dxfId="964" priority="607" operator="equal">
      <formula>0.8</formula>
    </cfRule>
    <cfRule type="cellIs" dxfId="963" priority="608" operator="equal">
      <formula>0.6</formula>
    </cfRule>
    <cfRule type="cellIs" dxfId="962" priority="609" operator="equal">
      <formula>0.4</formula>
    </cfRule>
    <cfRule type="cellIs" dxfId="961" priority="610" operator="equal">
      <formula>20%</formula>
    </cfRule>
  </conditionalFormatting>
  <conditionalFormatting sqref="S152:S156">
    <cfRule type="cellIs" dxfId="960" priority="602" operator="equal">
      <formula>0.2</formula>
    </cfRule>
  </conditionalFormatting>
  <conditionalFormatting sqref="R152:R156">
    <cfRule type="beginsWith" priority="589" operator="beginsWith" text="La actividad que conlleva el riesgo se ejecuta como máximos 2 veces por año">
      <formula>LEFT(R152,LEN("La actividad que conlleva el riesgo se ejecuta como máximos 2 veces por año"))="La actividad que conlleva el riesgo se ejecuta como máximos 2 veces por año"</formula>
    </cfRule>
    <cfRule type="cellIs" dxfId="959" priority="590" operator="equal">
      <formula>"La actividad que conlleva el riesgo se ejecuta como máximos 2 veces por año"</formula>
    </cfRule>
    <cfRule type="cellIs" dxfId="958" priority="591" operator="equal">
      <formula>"La actividad que conlleva el riesgo se ejecuta como máximos 2 veces por año "</formula>
    </cfRule>
    <cfRule type="containsText" dxfId="957" priority="593" operator="containsText" text="La actividad que conlleva el riesgo se ejecuta como máximos 2 veces por año">
      <formula>NOT(ISERROR(SEARCH("La actividad que conlleva el riesgo se ejecuta como máximos 2 veces por año",R152)))</formula>
    </cfRule>
    <cfRule type="cellIs" dxfId="956" priority="594" operator="equal">
      <formula>"La actividad que conlleva el riesgo se ejecuta como máximos 2 veces por año"</formula>
    </cfRule>
    <cfRule type="cellIs" dxfId="955" priority="595" operator="equal">
      <formula>"La actividad que conlleva el riesgo se ejecuta como máximos 2 veces por año"</formula>
    </cfRule>
  </conditionalFormatting>
  <conditionalFormatting sqref="V152:V156">
    <cfRule type="endsWith" dxfId="954" priority="574" operator="endsWith" text="11">
      <formula>RIGHT(V152,LEN("11"))="11"</formula>
    </cfRule>
    <cfRule type="endsWith" dxfId="953" priority="575" operator="endsWith" text="12">
      <formula>RIGHT(V152,LEN("12"))="12"</formula>
    </cfRule>
    <cfRule type="endsWith" dxfId="952" priority="576" operator="endsWith" text="13">
      <formula>RIGHT(V152,LEN("13"))="13"</formula>
    </cfRule>
    <cfRule type="endsWith" dxfId="951" priority="577" operator="endsWith" text="14">
      <formula>RIGHT(V152,LEN("14"))="14"</formula>
    </cfRule>
    <cfRule type="endsWith" dxfId="950" priority="578" operator="endsWith" text="15">
      <formula>RIGHT(V152,LEN("15"))="15"</formula>
    </cfRule>
    <cfRule type="endsWith" dxfId="949" priority="579" operator="endsWith" text="16">
      <formula>RIGHT(V152,LEN("16"))="16"</formula>
    </cfRule>
    <cfRule type="endsWith" dxfId="948" priority="580" operator="endsWith" text="17">
      <formula>RIGHT(V152,LEN("17"))="17"</formula>
    </cfRule>
    <cfRule type="endsWith" dxfId="947" priority="581" operator="endsWith" text="25">
      <formula>RIGHT(V152,LEN("25"))="25"</formula>
    </cfRule>
    <cfRule type="endsWith" dxfId="946" priority="582" operator="endsWith" text="24">
      <formula>RIGHT(V152,LEN("24"))="24"</formula>
    </cfRule>
    <cfRule type="endsWith" dxfId="945" priority="583" operator="endsWith" text="23">
      <formula>RIGHT(V152,LEN("23"))="23"</formula>
    </cfRule>
    <cfRule type="endsWith" dxfId="944" priority="584" operator="endsWith" text="22">
      <formula>RIGHT(V152,LEN("22"))="22"</formula>
    </cfRule>
    <cfRule type="endsWith" dxfId="943" priority="585" operator="endsWith" text="21">
      <formula>RIGHT(V152,LEN("21"))="21"</formula>
    </cfRule>
    <cfRule type="endsWith" dxfId="942" priority="586" operator="endsWith" text="20">
      <formula>RIGHT(V152,LEN("20"))="20"</formula>
    </cfRule>
    <cfRule type="endsWith" dxfId="941" priority="587" operator="endsWith" text="19">
      <formula>RIGHT(V152,LEN("19"))="19"</formula>
    </cfRule>
    <cfRule type="endsWith" dxfId="940" priority="588" operator="endsWith" text="18">
      <formula>RIGHT(V152,LEN("18"))="18"</formula>
    </cfRule>
  </conditionalFormatting>
  <conditionalFormatting sqref="BE152">
    <cfRule type="cellIs" dxfId="939" priority="573" stopIfTrue="1" operator="equal">
      <formula>"SI"</formula>
    </cfRule>
  </conditionalFormatting>
  <conditionalFormatting sqref="BB152:BB156">
    <cfRule type="expression" dxfId="938" priority="547">
      <formula>"&lt;,2"</formula>
    </cfRule>
  </conditionalFormatting>
  <conditionalFormatting sqref="AZ152:AZ156">
    <cfRule type="expression" dxfId="937" priority="546">
      <formula>"&lt;,2"</formula>
    </cfRule>
  </conditionalFormatting>
  <conditionalFormatting sqref="BD152">
    <cfRule type="expression" dxfId="936" priority="548">
      <formula>$BG152=25</formula>
    </cfRule>
    <cfRule type="expression" dxfId="935" priority="549">
      <formula>$BG152=24</formula>
    </cfRule>
    <cfRule type="expression" dxfId="934" priority="550">
      <formula>$BG152=23</formula>
    </cfRule>
    <cfRule type="expression" dxfId="933" priority="551">
      <formula>$BG152=22</formula>
    </cfRule>
    <cfRule type="expression" dxfId="932" priority="552">
      <formula>$BG152=21</formula>
    </cfRule>
    <cfRule type="expression" dxfId="931" priority="553">
      <formula>$BG152=20</formula>
    </cfRule>
    <cfRule type="expression" dxfId="930" priority="554">
      <formula>$BG152=19</formula>
    </cfRule>
    <cfRule type="expression" dxfId="929" priority="555">
      <formula>$BG152=18</formula>
    </cfRule>
    <cfRule type="expression" dxfId="928" priority="556">
      <formula>$BG152=17</formula>
    </cfRule>
    <cfRule type="expression" dxfId="927" priority="557">
      <formula>$BG152=16</formula>
    </cfRule>
    <cfRule type="expression" dxfId="926" priority="558">
      <formula>$BG152=15</formula>
    </cfRule>
    <cfRule type="expression" dxfId="925" priority="559">
      <formula>$BG152=14</formula>
    </cfRule>
    <cfRule type="expression" dxfId="924" priority="560">
      <formula>$BG152=13</formula>
    </cfRule>
    <cfRule type="expression" dxfId="923" priority="561">
      <formula>$BG152=12</formula>
    </cfRule>
    <cfRule type="expression" dxfId="922" priority="562">
      <formula>$BG152=11</formula>
    </cfRule>
    <cfRule type="expression" dxfId="921" priority="563">
      <formula>$BG152=10</formula>
    </cfRule>
    <cfRule type="expression" dxfId="920" priority="564">
      <formula>$BG152=9</formula>
    </cfRule>
    <cfRule type="expression" dxfId="919" priority="565">
      <formula>$BG152=8</formula>
    </cfRule>
    <cfRule type="expression" dxfId="918" priority="566">
      <formula>$BG152=7</formula>
    </cfRule>
    <cfRule type="expression" dxfId="917" priority="567">
      <formula>$BG152=6</formula>
    </cfRule>
    <cfRule type="expression" dxfId="916" priority="568">
      <formula>$BG152=5</formula>
    </cfRule>
    <cfRule type="expression" dxfId="915" priority="569">
      <formula>$BG152=4</formula>
    </cfRule>
    <cfRule type="expression" dxfId="914" priority="570">
      <formula>$BG152=3</formula>
    </cfRule>
    <cfRule type="expression" dxfId="913" priority="571">
      <formula>$BG152=2</formula>
    </cfRule>
    <cfRule type="expression" dxfId="912" priority="572">
      <formula>$BG152=1</formula>
    </cfRule>
  </conditionalFormatting>
  <conditionalFormatting sqref="BA152:BA156">
    <cfRule type="beginsWith" dxfId="911" priority="541" operator="beginsWith" text="MUY ALTA">
      <formula>LEFT(BA152,LEN("MUY ALTA"))="MUY ALTA"</formula>
    </cfRule>
    <cfRule type="beginsWith" dxfId="910" priority="542" operator="beginsWith" text="ALTA">
      <formula>LEFT(BA152,LEN("ALTA"))="ALTA"</formula>
    </cfRule>
    <cfRule type="beginsWith" dxfId="909" priority="543" operator="beginsWith" text="MEDIA">
      <formula>LEFT(BA152,LEN("MEDIA"))="MEDIA"</formula>
    </cfRule>
    <cfRule type="beginsWith" dxfId="908" priority="544" operator="beginsWith" text="BAJA">
      <formula>LEFT(BA152,LEN("BAJA"))="BAJA"</formula>
    </cfRule>
    <cfRule type="beginsWith" dxfId="907" priority="545" operator="beginsWith" text="MUY BAJA">
      <formula>LEFT(BA152,LEN("MUY BAJA"))="MUY BAJA"</formula>
    </cfRule>
  </conditionalFormatting>
  <conditionalFormatting sqref="BC152:BC156">
    <cfRule type="beginsWith" dxfId="906" priority="536" operator="beginsWith" text="MUY ALTA">
      <formula>LEFT(BC152,LEN("MUY ALTA"))="MUY ALTA"</formula>
    </cfRule>
    <cfRule type="beginsWith" dxfId="905" priority="537" operator="beginsWith" text="ALTA">
      <formula>LEFT(BC152,LEN("ALTA"))="ALTA"</formula>
    </cfRule>
    <cfRule type="beginsWith" dxfId="904" priority="538" operator="beginsWith" text="MEDIA">
      <formula>LEFT(BC152,LEN("MEDIA"))="MEDIA"</formula>
    </cfRule>
    <cfRule type="beginsWith" dxfId="903" priority="539" operator="beginsWith" text="BAJA">
      <formula>LEFT(BC152,LEN("BAJA"))="BAJA"</formula>
    </cfRule>
    <cfRule type="beginsWith" dxfId="902" priority="540" operator="beginsWith" text="MUY BAJA">
      <formula>LEFT(BC152,LEN("MUY BAJA"))="MUY BAJA"</formula>
    </cfRule>
  </conditionalFormatting>
  <conditionalFormatting sqref="BE152:BE156">
    <cfRule type="cellIs" dxfId="901" priority="533" operator="equal">
      <formula>"Evitar"</formula>
    </cfRule>
    <cfRule type="cellIs" dxfId="900" priority="534" operator="equal">
      <formula>"Aceptar"</formula>
    </cfRule>
    <cfRule type="cellIs" dxfId="899" priority="535" operator="equal">
      <formula>"Reducir"</formula>
    </cfRule>
  </conditionalFormatting>
  <conditionalFormatting sqref="BE152:BE156">
    <cfRule type="cellIs" dxfId="898" priority="532" operator="equal">
      <formula>"compartir"</formula>
    </cfRule>
  </conditionalFormatting>
  <conditionalFormatting sqref="Y140:Y144">
    <cfRule type="cellIs" dxfId="897" priority="924" operator="equal">
      <formula>"X"</formula>
    </cfRule>
  </conditionalFormatting>
  <conditionalFormatting sqref="AN140:AO144">
    <cfRule type="cellIs" dxfId="896" priority="922" operator="equal">
      <formula>"NO"</formula>
    </cfRule>
    <cfRule type="cellIs" dxfId="895" priority="923" operator="equal">
      <formula>"SI"</formula>
    </cfRule>
  </conditionalFormatting>
  <conditionalFormatting sqref="AP140:AQ144">
    <cfRule type="cellIs" dxfId="894" priority="920" operator="equal">
      <formula>"ALE"</formula>
    </cfRule>
    <cfRule type="cellIs" dxfId="893" priority="921" operator="equal">
      <formula>"CON"</formula>
    </cfRule>
  </conditionalFormatting>
  <conditionalFormatting sqref="AG140:AH144">
    <cfRule type="cellIs" dxfId="892" priority="919" operator="equal">
      <formula>25</formula>
    </cfRule>
  </conditionalFormatting>
  <conditionalFormatting sqref="AI140:AJ144">
    <cfRule type="cellIs" dxfId="891" priority="918" operator="equal">
      <formula>15</formula>
    </cfRule>
  </conditionalFormatting>
  <conditionalFormatting sqref="Y140:Y144">
    <cfRule type="cellIs" dxfId="890" priority="910" operator="equal">
      <formula>"Y"</formula>
    </cfRule>
  </conditionalFormatting>
  <conditionalFormatting sqref="AL140:AL144">
    <cfRule type="cellIs" dxfId="889" priority="914" operator="equal">
      <formula>0</formula>
    </cfRule>
    <cfRule type="cellIs" dxfId="888" priority="915" operator="between">
      <formula>"0.1"</formula>
      <formula>100</formula>
    </cfRule>
    <cfRule type="cellIs" dxfId="887" priority="916" operator="between">
      <formula>0</formula>
      <formula>100</formula>
    </cfRule>
    <cfRule type="cellIs" dxfId="886" priority="917" operator="between">
      <formula>0</formula>
      <formula>100</formula>
    </cfRule>
  </conditionalFormatting>
  <conditionalFormatting sqref="AL140:AL144">
    <cfRule type="cellIs" dxfId="885" priority="913" operator="equal">
      <formula>0.58</formula>
    </cfRule>
  </conditionalFormatting>
  <conditionalFormatting sqref="AR140:AS144">
    <cfRule type="cellIs" dxfId="884" priority="911" operator="equal">
      <formula>"NO"</formula>
    </cfRule>
  </conditionalFormatting>
  <conditionalFormatting sqref="AG140:AH144">
    <cfRule type="expression" dxfId="883" priority="909">
      <formula>AI140=15</formula>
    </cfRule>
  </conditionalFormatting>
  <conditionalFormatting sqref="AI140:AJ144">
    <cfRule type="expression" dxfId="882" priority="908">
      <formula>AG140=25</formula>
    </cfRule>
  </conditionalFormatting>
  <conditionalFormatting sqref="AE140:AF140">
    <cfRule type="expression" dxfId="881" priority="895">
      <formula>AE140=10</formula>
    </cfRule>
    <cfRule type="expression" dxfId="880" priority="896">
      <formula>AC140=15</formula>
    </cfRule>
    <cfRule type="expression" dxfId="879" priority="897">
      <formula>AA140=25</formula>
    </cfRule>
    <cfRule type="cellIs" dxfId="878" priority="907" operator="equal">
      <formula>25</formula>
    </cfRule>
  </conditionalFormatting>
  <conditionalFormatting sqref="AE140:AF140">
    <cfRule type="expression" dxfId="877" priority="904">
      <formula>AG140=15</formula>
    </cfRule>
    <cfRule type="expression" dxfId="876" priority="905">
      <formula>AI140=10</formula>
    </cfRule>
    <cfRule type="expression" dxfId="875" priority="906">
      <formula>AG140=15</formula>
    </cfRule>
  </conditionalFormatting>
  <conditionalFormatting sqref="AA140:AB140">
    <cfRule type="expression" dxfId="874" priority="901">
      <formula>AE140=10</formula>
    </cfRule>
    <cfRule type="expression" dxfId="873" priority="902">
      <formula>AA140=25</formula>
    </cfRule>
    <cfRule type="expression" dxfId="872" priority="903">
      <formula>AC140=15</formula>
    </cfRule>
  </conditionalFormatting>
  <conditionalFormatting sqref="AC140:AD140">
    <cfRule type="expression" dxfId="871" priority="898">
      <formula>AC140=15</formula>
    </cfRule>
    <cfRule type="expression" dxfId="870" priority="899">
      <formula>AE140=10</formula>
    </cfRule>
    <cfRule type="expression" dxfId="869" priority="900">
      <formula>AA140=25</formula>
    </cfRule>
  </conditionalFormatting>
  <conditionalFormatting sqref="AE141:AF144">
    <cfRule type="expression" dxfId="868" priority="882">
      <formula>AE141=10</formula>
    </cfRule>
    <cfRule type="expression" dxfId="867" priority="883">
      <formula>AC141=15</formula>
    </cfRule>
    <cfRule type="expression" dxfId="866" priority="884">
      <formula>AA141=25</formula>
    </cfRule>
    <cfRule type="cellIs" dxfId="865" priority="894" operator="equal">
      <formula>25</formula>
    </cfRule>
  </conditionalFormatting>
  <conditionalFormatting sqref="AE141:AF144">
    <cfRule type="expression" dxfId="864" priority="891">
      <formula>AG141=15</formula>
    </cfRule>
    <cfRule type="expression" dxfId="863" priority="892">
      <formula>AI141=10</formula>
    </cfRule>
    <cfRule type="expression" dxfId="862" priority="893">
      <formula>AG141=15</formula>
    </cfRule>
  </conditionalFormatting>
  <conditionalFormatting sqref="AA141:AB144">
    <cfRule type="expression" dxfId="861" priority="888">
      <formula>AE141=10</formula>
    </cfRule>
    <cfRule type="expression" dxfId="860" priority="889">
      <formula>AA141=25</formula>
    </cfRule>
    <cfRule type="expression" dxfId="859" priority="890">
      <formula>AC141=15</formula>
    </cfRule>
  </conditionalFormatting>
  <conditionalFormatting sqref="AC141:AD144">
    <cfRule type="expression" dxfId="858" priority="885">
      <formula>AC141=15</formula>
    </cfRule>
    <cfRule type="expression" dxfId="857" priority="886">
      <formula>AE141=10</formula>
    </cfRule>
    <cfRule type="expression" dxfId="856" priority="887">
      <formula>AA141=25</formula>
    </cfRule>
  </conditionalFormatting>
  <conditionalFormatting sqref="Y140:Y144">
    <cfRule type="expression" dxfId="855" priority="881">
      <formula>Z140="X"</formula>
    </cfRule>
  </conditionalFormatting>
  <conditionalFormatting sqref="AM140">
    <cfRule type="cellIs" dxfId="854" priority="878" operator="equal">
      <formula>0.6</formula>
    </cfRule>
    <cfRule type="cellIs" dxfId="853" priority="879" operator="equal">
      <formula>1</formula>
    </cfRule>
    <cfRule type="cellIs" dxfId="852" priority="880" operator="equal">
      <formula>0.8</formula>
    </cfRule>
  </conditionalFormatting>
  <conditionalFormatting sqref="Z140">
    <cfRule type="cellIs" dxfId="851" priority="877" operator="equal">
      <formula>"X"</formula>
    </cfRule>
  </conditionalFormatting>
  <conditionalFormatting sqref="Z140">
    <cfRule type="cellIs" dxfId="850" priority="876" operator="equal">
      <formula>"X"</formula>
    </cfRule>
  </conditionalFormatting>
  <conditionalFormatting sqref="Z140">
    <cfRule type="expression" dxfId="849" priority="874">
      <formula>Y140=Y</formula>
    </cfRule>
    <cfRule type="expression" dxfId="848" priority="875">
      <formula>Y140="y"</formula>
    </cfRule>
  </conditionalFormatting>
  <conditionalFormatting sqref="T140:T144">
    <cfRule type="expression" dxfId="847" priority="873">
      <formula>"&lt;,2"</formula>
    </cfRule>
  </conditionalFormatting>
  <conditionalFormatting sqref="U140:U144">
    <cfRule type="cellIs" dxfId="846" priority="865" operator="equal">
      <formula>20</formula>
    </cfRule>
    <cfRule type="cellIs" dxfId="845" priority="866" operator="equal">
      <formula>10</formula>
    </cfRule>
    <cfRule type="cellIs" dxfId="844" priority="867" operator="equal">
      <formula>5</formula>
    </cfRule>
    <cfRule type="cellIs" dxfId="843" priority="868" operator="equal">
      <formula>1</formula>
    </cfRule>
    <cfRule type="cellIs" dxfId="842" priority="869" operator="equal">
      <formula>0.8</formula>
    </cfRule>
    <cfRule type="cellIs" dxfId="841" priority="870" operator="equal">
      <formula>0.6</formula>
    </cfRule>
    <cfRule type="cellIs" dxfId="840" priority="871" operator="equal">
      <formula>0.4</formula>
    </cfRule>
    <cfRule type="cellIs" dxfId="839" priority="872" operator="equal">
      <formula>20%</formula>
    </cfRule>
  </conditionalFormatting>
  <conditionalFormatting sqref="S140:S144">
    <cfRule type="cellIs" dxfId="838" priority="864" operator="equal">
      <formula>0.2</formula>
    </cfRule>
  </conditionalFormatting>
  <conditionalFormatting sqref="R140:R144">
    <cfRule type="beginsWith" priority="851" operator="beginsWith" text="La actividad que conlleva el riesgo se ejecuta como máximos 2 veces por año">
      <formula>LEFT(R140,LEN("La actividad que conlleva el riesgo se ejecuta como máximos 2 veces por año"))="La actividad que conlleva el riesgo se ejecuta como máximos 2 veces por año"</formula>
    </cfRule>
    <cfRule type="cellIs" dxfId="837" priority="852" operator="equal">
      <formula>"La actividad que conlleva el riesgo se ejecuta como máximos 2 veces por año"</formula>
    </cfRule>
    <cfRule type="cellIs" dxfId="836" priority="853" operator="equal">
      <formula>"La actividad que conlleva el riesgo se ejecuta como máximos 2 veces por año "</formula>
    </cfRule>
    <cfRule type="containsText" dxfId="835" priority="855" operator="containsText" text="La actividad que conlleva el riesgo se ejecuta como máximos 2 veces por año">
      <formula>NOT(ISERROR(SEARCH("La actividad que conlleva el riesgo se ejecuta como máximos 2 veces por año",R140)))</formula>
    </cfRule>
    <cfRule type="cellIs" dxfId="834" priority="856" operator="equal">
      <formula>"La actividad que conlleva el riesgo se ejecuta como máximos 2 veces por año"</formula>
    </cfRule>
    <cfRule type="cellIs" dxfId="833" priority="857" operator="equal">
      <formula>"La actividad que conlleva el riesgo se ejecuta como máximos 2 veces por año"</formula>
    </cfRule>
  </conditionalFormatting>
  <conditionalFormatting sqref="V140:V144">
    <cfRule type="endsWith" dxfId="832" priority="836" operator="endsWith" text="11">
      <formula>RIGHT(V140,LEN("11"))="11"</formula>
    </cfRule>
    <cfRule type="endsWith" dxfId="831" priority="837" operator="endsWith" text="12">
      <formula>RIGHT(V140,LEN("12"))="12"</formula>
    </cfRule>
    <cfRule type="endsWith" dxfId="830" priority="838" operator="endsWith" text="13">
      <formula>RIGHT(V140,LEN("13"))="13"</formula>
    </cfRule>
    <cfRule type="endsWith" dxfId="829" priority="839" operator="endsWith" text="14">
      <formula>RIGHT(V140,LEN("14"))="14"</formula>
    </cfRule>
    <cfRule type="endsWith" dxfId="828" priority="840" operator="endsWith" text="15">
      <formula>RIGHT(V140,LEN("15"))="15"</formula>
    </cfRule>
    <cfRule type="endsWith" dxfId="827" priority="841" operator="endsWith" text="16">
      <formula>RIGHT(V140,LEN("16"))="16"</formula>
    </cfRule>
    <cfRule type="endsWith" dxfId="826" priority="842" operator="endsWith" text="17">
      <formula>RIGHT(V140,LEN("17"))="17"</formula>
    </cfRule>
    <cfRule type="endsWith" dxfId="825" priority="843" operator="endsWith" text="25">
      <formula>RIGHT(V140,LEN("25"))="25"</formula>
    </cfRule>
    <cfRule type="endsWith" dxfId="824" priority="844" operator="endsWith" text="24">
      <formula>RIGHT(V140,LEN("24"))="24"</formula>
    </cfRule>
    <cfRule type="endsWith" dxfId="823" priority="845" operator="endsWith" text="23">
      <formula>RIGHT(V140,LEN("23"))="23"</formula>
    </cfRule>
    <cfRule type="endsWith" dxfId="822" priority="846" operator="endsWith" text="22">
      <formula>RIGHT(V140,LEN("22"))="22"</formula>
    </cfRule>
    <cfRule type="endsWith" dxfId="821" priority="847" operator="endsWith" text="21">
      <formula>RIGHT(V140,LEN("21"))="21"</formula>
    </cfRule>
    <cfRule type="endsWith" dxfId="820" priority="848" operator="endsWith" text="20">
      <formula>RIGHT(V140,LEN("20"))="20"</formula>
    </cfRule>
    <cfRule type="endsWith" dxfId="819" priority="849" operator="endsWith" text="19">
      <formula>RIGHT(V140,LEN("19"))="19"</formula>
    </cfRule>
    <cfRule type="endsWith" dxfId="818" priority="850" operator="endsWith" text="18">
      <formula>RIGHT(V140,LEN("18"))="18"</formula>
    </cfRule>
  </conditionalFormatting>
  <conditionalFormatting sqref="BE140">
    <cfRule type="cellIs" dxfId="817" priority="835" stopIfTrue="1" operator="equal">
      <formula>"SI"</formula>
    </cfRule>
  </conditionalFormatting>
  <conditionalFormatting sqref="BB140:BB144">
    <cfRule type="expression" dxfId="816" priority="809">
      <formula>"&lt;,2"</formula>
    </cfRule>
  </conditionalFormatting>
  <conditionalFormatting sqref="AZ140:AZ144">
    <cfRule type="expression" dxfId="815" priority="808">
      <formula>"&lt;,2"</formula>
    </cfRule>
  </conditionalFormatting>
  <conditionalFormatting sqref="BD140">
    <cfRule type="expression" dxfId="814" priority="810">
      <formula>$BG140=25</formula>
    </cfRule>
    <cfRule type="expression" dxfId="813" priority="811">
      <formula>$BG140=24</formula>
    </cfRule>
    <cfRule type="expression" dxfId="812" priority="812">
      <formula>$BG140=23</formula>
    </cfRule>
    <cfRule type="expression" dxfId="811" priority="813">
      <formula>$BG140=22</formula>
    </cfRule>
    <cfRule type="expression" dxfId="810" priority="814">
      <formula>$BG140=21</formula>
    </cfRule>
    <cfRule type="expression" dxfId="809" priority="815">
      <formula>$BG140=20</formula>
    </cfRule>
    <cfRule type="expression" dxfId="808" priority="816">
      <formula>$BG140=19</formula>
    </cfRule>
    <cfRule type="expression" dxfId="807" priority="817">
      <formula>$BG140=18</formula>
    </cfRule>
    <cfRule type="expression" dxfId="806" priority="818">
      <formula>$BG140=17</formula>
    </cfRule>
    <cfRule type="expression" dxfId="805" priority="819">
      <formula>$BG140=16</formula>
    </cfRule>
    <cfRule type="expression" dxfId="804" priority="820">
      <formula>$BG140=15</formula>
    </cfRule>
    <cfRule type="expression" dxfId="803" priority="821">
      <formula>$BG140=14</formula>
    </cfRule>
    <cfRule type="expression" dxfId="802" priority="822">
      <formula>$BG140=13</formula>
    </cfRule>
    <cfRule type="expression" dxfId="801" priority="823">
      <formula>$BG140=12</formula>
    </cfRule>
    <cfRule type="expression" dxfId="800" priority="824">
      <formula>$BG140=11</formula>
    </cfRule>
    <cfRule type="expression" dxfId="799" priority="825">
      <formula>$BG140=10</formula>
    </cfRule>
    <cfRule type="expression" dxfId="798" priority="826">
      <formula>$BG140=9</formula>
    </cfRule>
    <cfRule type="expression" dxfId="797" priority="827">
      <formula>$BG140=8</formula>
    </cfRule>
    <cfRule type="expression" dxfId="796" priority="828">
      <formula>$BG140=7</formula>
    </cfRule>
    <cfRule type="expression" dxfId="795" priority="829">
      <formula>$BG140=6</formula>
    </cfRule>
    <cfRule type="expression" dxfId="794" priority="830">
      <formula>$BG140=5</formula>
    </cfRule>
    <cfRule type="expression" dxfId="793" priority="831">
      <formula>$BG140=4</formula>
    </cfRule>
    <cfRule type="expression" dxfId="792" priority="832">
      <formula>$BG140=3</formula>
    </cfRule>
    <cfRule type="expression" dxfId="791" priority="833">
      <formula>$BG140=2</formula>
    </cfRule>
    <cfRule type="expression" dxfId="790" priority="834">
      <formula>$BG140=1</formula>
    </cfRule>
  </conditionalFormatting>
  <conditionalFormatting sqref="BA140:BA144">
    <cfRule type="beginsWith" dxfId="789" priority="803" operator="beginsWith" text="MUY ALTA">
      <formula>LEFT(BA140,LEN("MUY ALTA"))="MUY ALTA"</formula>
    </cfRule>
    <cfRule type="beginsWith" dxfId="788" priority="804" operator="beginsWith" text="ALTA">
      <formula>LEFT(BA140,LEN("ALTA"))="ALTA"</formula>
    </cfRule>
    <cfRule type="beginsWith" dxfId="787" priority="805" operator="beginsWith" text="MEDIA">
      <formula>LEFT(BA140,LEN("MEDIA"))="MEDIA"</formula>
    </cfRule>
    <cfRule type="beginsWith" dxfId="786" priority="806" operator="beginsWith" text="BAJA">
      <formula>LEFT(BA140,LEN("BAJA"))="BAJA"</formula>
    </cfRule>
    <cfRule type="beginsWith" dxfId="785" priority="807" operator="beginsWith" text="MUY BAJA">
      <formula>LEFT(BA140,LEN("MUY BAJA"))="MUY BAJA"</formula>
    </cfRule>
  </conditionalFormatting>
  <conditionalFormatting sqref="BC140:BC144">
    <cfRule type="beginsWith" dxfId="784" priority="798" operator="beginsWith" text="MUY ALTA">
      <formula>LEFT(BC140,LEN("MUY ALTA"))="MUY ALTA"</formula>
    </cfRule>
    <cfRule type="beginsWith" dxfId="783" priority="799" operator="beginsWith" text="ALTA">
      <formula>LEFT(BC140,LEN("ALTA"))="ALTA"</formula>
    </cfRule>
    <cfRule type="beginsWith" dxfId="782" priority="800" operator="beginsWith" text="MEDIA">
      <formula>LEFT(BC140,LEN("MEDIA"))="MEDIA"</formula>
    </cfRule>
    <cfRule type="beginsWith" dxfId="781" priority="801" operator="beginsWith" text="BAJA">
      <formula>LEFT(BC140,LEN("BAJA"))="BAJA"</formula>
    </cfRule>
    <cfRule type="beginsWith" dxfId="780" priority="802" operator="beginsWith" text="MUY BAJA">
      <formula>LEFT(BC140,LEN("MUY BAJA"))="MUY BAJA"</formula>
    </cfRule>
  </conditionalFormatting>
  <conditionalFormatting sqref="BE140:BE144">
    <cfRule type="cellIs" dxfId="779" priority="795" operator="equal">
      <formula>"Evitar"</formula>
    </cfRule>
    <cfRule type="cellIs" dxfId="778" priority="796" operator="equal">
      <formula>"Aceptar"</formula>
    </cfRule>
    <cfRule type="cellIs" dxfId="777" priority="797" operator="equal">
      <formula>"Reducir"</formula>
    </cfRule>
  </conditionalFormatting>
  <conditionalFormatting sqref="BE140:BE144">
    <cfRule type="cellIs" dxfId="776" priority="794" operator="equal">
      <formula>"compartir"</formula>
    </cfRule>
  </conditionalFormatting>
  <conditionalFormatting sqref="Y146:Y150">
    <cfRule type="cellIs" dxfId="775" priority="793" operator="equal">
      <formula>"X"</formula>
    </cfRule>
  </conditionalFormatting>
  <conditionalFormatting sqref="AN146:AO150">
    <cfRule type="cellIs" dxfId="774" priority="791" operator="equal">
      <formula>"NO"</formula>
    </cfRule>
    <cfRule type="cellIs" dxfId="773" priority="792" operator="equal">
      <formula>"SI"</formula>
    </cfRule>
  </conditionalFormatting>
  <conditionalFormatting sqref="AP146:AQ150">
    <cfRule type="cellIs" dxfId="772" priority="789" operator="equal">
      <formula>"ALE"</formula>
    </cfRule>
    <cfRule type="cellIs" dxfId="771" priority="790" operator="equal">
      <formula>"CON"</formula>
    </cfRule>
  </conditionalFormatting>
  <conditionalFormatting sqref="AG146:AH150">
    <cfRule type="cellIs" dxfId="770" priority="788" operator="equal">
      <formula>25</formula>
    </cfRule>
  </conditionalFormatting>
  <conditionalFormatting sqref="AI146:AJ150">
    <cfRule type="cellIs" dxfId="769" priority="787" operator="equal">
      <formula>15</formula>
    </cfRule>
  </conditionalFormatting>
  <conditionalFormatting sqref="Y146:Y150">
    <cfRule type="cellIs" dxfId="768" priority="779" operator="equal">
      <formula>"Y"</formula>
    </cfRule>
  </conditionalFormatting>
  <conditionalFormatting sqref="AL146:AL150">
    <cfRule type="cellIs" dxfId="767" priority="783" operator="equal">
      <formula>0</formula>
    </cfRule>
    <cfRule type="cellIs" dxfId="766" priority="784" operator="between">
      <formula>"0.1"</formula>
      <formula>100</formula>
    </cfRule>
    <cfRule type="cellIs" dxfId="765" priority="785" operator="between">
      <formula>0</formula>
      <formula>100</formula>
    </cfRule>
    <cfRule type="cellIs" dxfId="764" priority="786" operator="between">
      <formula>0</formula>
      <formula>100</formula>
    </cfRule>
  </conditionalFormatting>
  <conditionalFormatting sqref="AL146:AL150">
    <cfRule type="cellIs" dxfId="763" priority="782" operator="equal">
      <formula>0.58</formula>
    </cfRule>
  </conditionalFormatting>
  <conditionalFormatting sqref="AR146:AS150">
    <cfRule type="cellIs" dxfId="762" priority="780" operator="equal">
      <formula>"NO"</formula>
    </cfRule>
  </conditionalFormatting>
  <conditionalFormatting sqref="AG146:AH150">
    <cfRule type="expression" dxfId="761" priority="778">
      <formula>AI146=15</formula>
    </cfRule>
  </conditionalFormatting>
  <conditionalFormatting sqref="AI146:AJ150">
    <cfRule type="expression" dxfId="760" priority="777">
      <formula>AG146=25</formula>
    </cfRule>
  </conditionalFormatting>
  <conditionalFormatting sqref="AE146:AF146">
    <cfRule type="expression" dxfId="759" priority="764">
      <formula>AE146=10</formula>
    </cfRule>
    <cfRule type="expression" dxfId="758" priority="765">
      <formula>AC146=15</formula>
    </cfRule>
    <cfRule type="expression" dxfId="757" priority="766">
      <formula>AA146=25</formula>
    </cfRule>
    <cfRule type="cellIs" dxfId="756" priority="776" operator="equal">
      <formula>25</formula>
    </cfRule>
  </conditionalFormatting>
  <conditionalFormatting sqref="AE146:AF146">
    <cfRule type="expression" dxfId="755" priority="773">
      <formula>AG146=15</formula>
    </cfRule>
    <cfRule type="expression" dxfId="754" priority="774">
      <formula>AI146=10</formula>
    </cfRule>
    <cfRule type="expression" dxfId="753" priority="775">
      <formula>AG146=15</formula>
    </cfRule>
  </conditionalFormatting>
  <conditionalFormatting sqref="AA146:AB146">
    <cfRule type="expression" dxfId="752" priority="770">
      <formula>AE146=10</formula>
    </cfRule>
    <cfRule type="expression" dxfId="751" priority="771">
      <formula>AA146=25</formula>
    </cfRule>
    <cfRule type="expression" dxfId="750" priority="772">
      <formula>AC146=15</formula>
    </cfRule>
  </conditionalFormatting>
  <conditionalFormatting sqref="AC146:AD146">
    <cfRule type="expression" dxfId="749" priority="767">
      <formula>AC146=15</formula>
    </cfRule>
    <cfRule type="expression" dxfId="748" priority="768">
      <formula>AE146=10</formula>
    </cfRule>
    <cfRule type="expression" dxfId="747" priority="769">
      <formula>AA146=25</formula>
    </cfRule>
  </conditionalFormatting>
  <conditionalFormatting sqref="AE147:AF150">
    <cfRule type="expression" dxfId="746" priority="751">
      <formula>AE147=10</formula>
    </cfRule>
    <cfRule type="expression" dxfId="745" priority="752">
      <formula>AC147=15</formula>
    </cfRule>
    <cfRule type="expression" dxfId="744" priority="753">
      <formula>AA147=25</formula>
    </cfRule>
    <cfRule type="cellIs" dxfId="743" priority="763" operator="equal">
      <formula>25</formula>
    </cfRule>
  </conditionalFormatting>
  <conditionalFormatting sqref="AE147:AF150">
    <cfRule type="expression" dxfId="742" priority="760">
      <formula>AG147=15</formula>
    </cfRule>
    <cfRule type="expression" dxfId="741" priority="761">
      <formula>AI147=10</formula>
    </cfRule>
    <cfRule type="expression" dxfId="740" priority="762">
      <formula>AG147=15</formula>
    </cfRule>
  </conditionalFormatting>
  <conditionalFormatting sqref="AA147:AB150">
    <cfRule type="expression" dxfId="739" priority="757">
      <formula>AE147=10</formula>
    </cfRule>
    <cfRule type="expression" dxfId="738" priority="758">
      <formula>AA147=25</formula>
    </cfRule>
    <cfRule type="expression" dxfId="737" priority="759">
      <formula>AC147=15</formula>
    </cfRule>
  </conditionalFormatting>
  <conditionalFormatting sqref="AC147:AD150">
    <cfRule type="expression" dxfId="736" priority="754">
      <formula>AC147=15</formula>
    </cfRule>
    <cfRule type="expression" dxfId="735" priority="755">
      <formula>AE147=10</formula>
    </cfRule>
    <cfRule type="expression" dxfId="734" priority="756">
      <formula>AA147=25</formula>
    </cfRule>
  </conditionalFormatting>
  <conditionalFormatting sqref="Y146:Y150">
    <cfRule type="expression" dxfId="733" priority="750">
      <formula>Z146="X"</formula>
    </cfRule>
  </conditionalFormatting>
  <conditionalFormatting sqref="AM146">
    <cfRule type="cellIs" dxfId="732" priority="747" operator="equal">
      <formula>0.6</formula>
    </cfRule>
    <cfRule type="cellIs" dxfId="731" priority="748" operator="equal">
      <formula>1</formula>
    </cfRule>
    <cfRule type="cellIs" dxfId="730" priority="749" operator="equal">
      <formula>0.8</formula>
    </cfRule>
  </conditionalFormatting>
  <conditionalFormatting sqref="Z146">
    <cfRule type="cellIs" dxfId="729" priority="746" operator="equal">
      <formula>"X"</formula>
    </cfRule>
  </conditionalFormatting>
  <conditionalFormatting sqref="Z146">
    <cfRule type="cellIs" dxfId="728" priority="745" operator="equal">
      <formula>"X"</formula>
    </cfRule>
  </conditionalFormatting>
  <conditionalFormatting sqref="Z146">
    <cfRule type="expression" dxfId="727" priority="743">
      <formula>Y146=Y</formula>
    </cfRule>
    <cfRule type="expression" dxfId="726" priority="744">
      <formula>Y146="y"</formula>
    </cfRule>
  </conditionalFormatting>
  <conditionalFormatting sqref="T146:T150">
    <cfRule type="expression" dxfId="725" priority="742">
      <formula>"&lt;,2"</formula>
    </cfRule>
  </conditionalFormatting>
  <conditionalFormatting sqref="U146:U150">
    <cfRule type="cellIs" dxfId="724" priority="734" operator="equal">
      <formula>20</formula>
    </cfRule>
    <cfRule type="cellIs" dxfId="723" priority="735" operator="equal">
      <formula>10</formula>
    </cfRule>
    <cfRule type="cellIs" dxfId="722" priority="736" operator="equal">
      <formula>5</formula>
    </cfRule>
    <cfRule type="cellIs" dxfId="721" priority="737" operator="equal">
      <formula>1</formula>
    </cfRule>
    <cfRule type="cellIs" dxfId="720" priority="738" operator="equal">
      <formula>0.8</formula>
    </cfRule>
    <cfRule type="cellIs" dxfId="719" priority="739" operator="equal">
      <formula>0.6</formula>
    </cfRule>
    <cfRule type="cellIs" dxfId="718" priority="740" operator="equal">
      <formula>0.4</formula>
    </cfRule>
    <cfRule type="cellIs" dxfId="717" priority="741" operator="equal">
      <formula>20%</formula>
    </cfRule>
  </conditionalFormatting>
  <conditionalFormatting sqref="S146:S150">
    <cfRule type="cellIs" dxfId="716" priority="733" operator="equal">
      <formula>0.2</formula>
    </cfRule>
  </conditionalFormatting>
  <conditionalFormatting sqref="R146:R150">
    <cfRule type="beginsWith" priority="720" operator="beginsWith" text="La actividad que conlleva el riesgo se ejecuta como máximos 2 veces por año">
      <formula>LEFT(R146,LEN("La actividad que conlleva el riesgo se ejecuta como máximos 2 veces por año"))="La actividad que conlleva el riesgo se ejecuta como máximos 2 veces por año"</formula>
    </cfRule>
    <cfRule type="cellIs" dxfId="715" priority="721" operator="equal">
      <formula>"La actividad que conlleva el riesgo se ejecuta como máximos 2 veces por año"</formula>
    </cfRule>
    <cfRule type="cellIs" dxfId="714" priority="722" operator="equal">
      <formula>"La actividad que conlleva el riesgo se ejecuta como máximos 2 veces por año "</formula>
    </cfRule>
    <cfRule type="containsText" dxfId="713" priority="724" operator="containsText" text="La actividad que conlleva el riesgo se ejecuta como máximos 2 veces por año">
      <formula>NOT(ISERROR(SEARCH("La actividad que conlleva el riesgo se ejecuta como máximos 2 veces por año",R146)))</formula>
    </cfRule>
    <cfRule type="cellIs" dxfId="712" priority="725" operator="equal">
      <formula>"La actividad que conlleva el riesgo se ejecuta como máximos 2 veces por año"</formula>
    </cfRule>
    <cfRule type="cellIs" dxfId="711" priority="726" operator="equal">
      <formula>"La actividad que conlleva el riesgo se ejecuta como máximos 2 veces por año"</formula>
    </cfRule>
  </conditionalFormatting>
  <conditionalFormatting sqref="V146:V150">
    <cfRule type="endsWith" dxfId="710" priority="705" operator="endsWith" text="11">
      <formula>RIGHT(V146,LEN("11"))="11"</formula>
    </cfRule>
    <cfRule type="endsWith" dxfId="709" priority="706" operator="endsWith" text="12">
      <formula>RIGHT(V146,LEN("12"))="12"</formula>
    </cfRule>
    <cfRule type="endsWith" dxfId="708" priority="707" operator="endsWith" text="13">
      <formula>RIGHT(V146,LEN("13"))="13"</formula>
    </cfRule>
    <cfRule type="endsWith" dxfId="707" priority="708" operator="endsWith" text="14">
      <formula>RIGHT(V146,LEN("14"))="14"</formula>
    </cfRule>
    <cfRule type="endsWith" dxfId="706" priority="709" operator="endsWith" text="15">
      <formula>RIGHT(V146,LEN("15"))="15"</formula>
    </cfRule>
    <cfRule type="endsWith" dxfId="705" priority="710" operator="endsWith" text="16">
      <formula>RIGHT(V146,LEN("16"))="16"</formula>
    </cfRule>
    <cfRule type="endsWith" dxfId="704" priority="711" operator="endsWith" text="17">
      <formula>RIGHT(V146,LEN("17"))="17"</formula>
    </cfRule>
    <cfRule type="endsWith" dxfId="703" priority="712" operator="endsWith" text="25">
      <formula>RIGHT(V146,LEN("25"))="25"</formula>
    </cfRule>
    <cfRule type="endsWith" dxfId="702" priority="713" operator="endsWith" text="24">
      <formula>RIGHT(V146,LEN("24"))="24"</formula>
    </cfRule>
    <cfRule type="endsWith" dxfId="701" priority="714" operator="endsWith" text="23">
      <formula>RIGHT(V146,LEN("23"))="23"</formula>
    </cfRule>
    <cfRule type="endsWith" dxfId="700" priority="715" operator="endsWith" text="22">
      <formula>RIGHT(V146,LEN("22"))="22"</formula>
    </cfRule>
    <cfRule type="endsWith" dxfId="699" priority="716" operator="endsWith" text="21">
      <formula>RIGHT(V146,LEN("21"))="21"</formula>
    </cfRule>
    <cfRule type="endsWith" dxfId="698" priority="717" operator="endsWith" text="20">
      <formula>RIGHT(V146,LEN("20"))="20"</formula>
    </cfRule>
    <cfRule type="endsWith" dxfId="697" priority="718" operator="endsWith" text="19">
      <formula>RIGHT(V146,LEN("19"))="19"</formula>
    </cfRule>
    <cfRule type="endsWith" dxfId="696" priority="719" operator="endsWith" text="18">
      <formula>RIGHT(V146,LEN("18"))="18"</formula>
    </cfRule>
  </conditionalFormatting>
  <conditionalFormatting sqref="BE146">
    <cfRule type="cellIs" dxfId="695" priority="704" stopIfTrue="1" operator="equal">
      <formula>"SI"</formula>
    </cfRule>
  </conditionalFormatting>
  <conditionalFormatting sqref="BB146:BB150">
    <cfRule type="expression" dxfId="694" priority="678">
      <formula>"&lt;,2"</formula>
    </cfRule>
  </conditionalFormatting>
  <conditionalFormatting sqref="AZ146:AZ150">
    <cfRule type="expression" dxfId="693" priority="677">
      <formula>"&lt;,2"</formula>
    </cfRule>
  </conditionalFormatting>
  <conditionalFormatting sqref="BD146">
    <cfRule type="expression" dxfId="692" priority="679">
      <formula>$BG146=25</formula>
    </cfRule>
    <cfRule type="expression" dxfId="691" priority="680">
      <formula>$BG146=24</formula>
    </cfRule>
    <cfRule type="expression" dxfId="690" priority="681">
      <formula>$BG146=23</formula>
    </cfRule>
    <cfRule type="expression" dxfId="689" priority="682">
      <formula>$BG146=22</formula>
    </cfRule>
    <cfRule type="expression" dxfId="688" priority="683">
      <formula>$BG146=21</formula>
    </cfRule>
    <cfRule type="expression" dxfId="687" priority="684">
      <formula>$BG146=20</formula>
    </cfRule>
    <cfRule type="expression" dxfId="686" priority="685">
      <formula>$BG146=19</formula>
    </cfRule>
    <cfRule type="expression" dxfId="685" priority="686">
      <formula>$BG146=18</formula>
    </cfRule>
    <cfRule type="expression" dxfId="684" priority="687">
      <formula>$BG146=17</formula>
    </cfRule>
    <cfRule type="expression" dxfId="683" priority="688">
      <formula>$BG146=16</formula>
    </cfRule>
    <cfRule type="expression" dxfId="682" priority="689">
      <formula>$BG146=15</formula>
    </cfRule>
    <cfRule type="expression" dxfId="681" priority="690">
      <formula>$BG146=14</formula>
    </cfRule>
    <cfRule type="expression" dxfId="680" priority="691">
      <formula>$BG146=13</formula>
    </cfRule>
    <cfRule type="expression" dxfId="679" priority="692">
      <formula>$BG146=12</formula>
    </cfRule>
    <cfRule type="expression" dxfId="678" priority="693">
      <formula>$BG146=11</formula>
    </cfRule>
    <cfRule type="expression" dxfId="677" priority="694">
      <formula>$BG146=10</formula>
    </cfRule>
    <cfRule type="expression" dxfId="676" priority="695">
      <formula>$BG146=9</formula>
    </cfRule>
    <cfRule type="expression" dxfId="675" priority="696">
      <formula>$BG146=8</formula>
    </cfRule>
    <cfRule type="expression" dxfId="674" priority="697">
      <formula>$BG146=7</formula>
    </cfRule>
    <cfRule type="expression" dxfId="673" priority="698">
      <formula>$BG146=6</formula>
    </cfRule>
    <cfRule type="expression" dxfId="672" priority="699">
      <formula>$BG146=5</formula>
    </cfRule>
    <cfRule type="expression" dxfId="671" priority="700">
      <formula>$BG146=4</formula>
    </cfRule>
    <cfRule type="expression" dxfId="670" priority="701">
      <formula>$BG146=3</formula>
    </cfRule>
    <cfRule type="expression" dxfId="669" priority="702">
      <formula>$BG146=2</formula>
    </cfRule>
    <cfRule type="expression" dxfId="668" priority="703">
      <formula>$BG146=1</formula>
    </cfRule>
  </conditionalFormatting>
  <conditionalFormatting sqref="BA146:BA150">
    <cfRule type="beginsWith" dxfId="667" priority="672" operator="beginsWith" text="MUY ALTA">
      <formula>LEFT(BA146,LEN("MUY ALTA"))="MUY ALTA"</formula>
    </cfRule>
    <cfRule type="beginsWith" dxfId="666" priority="673" operator="beginsWith" text="ALTA">
      <formula>LEFT(BA146,LEN("ALTA"))="ALTA"</formula>
    </cfRule>
    <cfRule type="beginsWith" dxfId="665" priority="674" operator="beginsWith" text="MEDIA">
      <formula>LEFT(BA146,LEN("MEDIA"))="MEDIA"</formula>
    </cfRule>
    <cfRule type="beginsWith" dxfId="664" priority="675" operator="beginsWith" text="BAJA">
      <formula>LEFT(BA146,LEN("BAJA"))="BAJA"</formula>
    </cfRule>
    <cfRule type="beginsWith" dxfId="663" priority="676" operator="beginsWith" text="MUY BAJA">
      <formula>LEFT(BA146,LEN("MUY BAJA"))="MUY BAJA"</formula>
    </cfRule>
  </conditionalFormatting>
  <conditionalFormatting sqref="BC146:BC150">
    <cfRule type="beginsWith" dxfId="662" priority="667" operator="beginsWith" text="MUY ALTA">
      <formula>LEFT(BC146,LEN("MUY ALTA"))="MUY ALTA"</formula>
    </cfRule>
    <cfRule type="beginsWith" dxfId="661" priority="668" operator="beginsWith" text="ALTA">
      <formula>LEFT(BC146,LEN("ALTA"))="ALTA"</formula>
    </cfRule>
    <cfRule type="beginsWith" dxfId="660" priority="669" operator="beginsWith" text="MEDIA">
      <formula>LEFT(BC146,LEN("MEDIA"))="MEDIA"</formula>
    </cfRule>
    <cfRule type="beginsWith" dxfId="659" priority="670" operator="beginsWith" text="BAJA">
      <formula>LEFT(BC146,LEN("BAJA"))="BAJA"</formula>
    </cfRule>
    <cfRule type="beginsWith" dxfId="658" priority="671" operator="beginsWith" text="MUY BAJA">
      <formula>LEFT(BC146,LEN("MUY BAJA"))="MUY BAJA"</formula>
    </cfRule>
  </conditionalFormatting>
  <conditionalFormatting sqref="BE146:BE150">
    <cfRule type="cellIs" dxfId="657" priority="664" operator="equal">
      <formula>"Evitar"</formula>
    </cfRule>
    <cfRule type="cellIs" dxfId="656" priority="665" operator="equal">
      <formula>"Aceptar"</formula>
    </cfRule>
    <cfRule type="cellIs" dxfId="655" priority="666" operator="equal">
      <formula>"Reducir"</formula>
    </cfRule>
  </conditionalFormatting>
  <conditionalFormatting sqref="BE146:BE150">
    <cfRule type="cellIs" dxfId="654" priority="663" operator="equal">
      <formula>"compartir"</formula>
    </cfRule>
  </conditionalFormatting>
  <conditionalFormatting sqref="Y128:Y132">
    <cfRule type="cellIs" dxfId="653" priority="531" operator="equal">
      <formula>"X"</formula>
    </cfRule>
  </conditionalFormatting>
  <conditionalFormatting sqref="AN128:AO132">
    <cfRule type="cellIs" dxfId="652" priority="529" operator="equal">
      <formula>"NO"</formula>
    </cfRule>
    <cfRule type="cellIs" dxfId="651" priority="530" operator="equal">
      <formula>"SI"</formula>
    </cfRule>
  </conditionalFormatting>
  <conditionalFormatting sqref="AP128:AQ132">
    <cfRule type="cellIs" dxfId="650" priority="527" operator="equal">
      <formula>"ALE"</formula>
    </cfRule>
    <cfRule type="cellIs" dxfId="649" priority="528" operator="equal">
      <formula>"CON"</formula>
    </cfRule>
  </conditionalFormatting>
  <conditionalFormatting sqref="AG128:AH132">
    <cfRule type="cellIs" dxfId="648" priority="526" operator="equal">
      <formula>25</formula>
    </cfRule>
  </conditionalFormatting>
  <conditionalFormatting sqref="AI128:AJ132">
    <cfRule type="cellIs" dxfId="647" priority="525" operator="equal">
      <formula>15</formula>
    </cfRule>
  </conditionalFormatting>
  <conditionalFormatting sqref="Y128:Y132">
    <cfRule type="cellIs" dxfId="646" priority="517" operator="equal">
      <formula>"Y"</formula>
    </cfRule>
  </conditionalFormatting>
  <conditionalFormatting sqref="AL128:AL132">
    <cfRule type="cellIs" dxfId="645" priority="521" operator="equal">
      <formula>0</formula>
    </cfRule>
    <cfRule type="cellIs" dxfId="644" priority="522" operator="between">
      <formula>"0.1"</formula>
      <formula>100</formula>
    </cfRule>
    <cfRule type="cellIs" dxfId="643" priority="523" operator="between">
      <formula>0</formula>
      <formula>100</formula>
    </cfRule>
    <cfRule type="cellIs" dxfId="642" priority="524" operator="between">
      <formula>0</formula>
      <formula>100</formula>
    </cfRule>
  </conditionalFormatting>
  <conditionalFormatting sqref="AL128:AL132">
    <cfRule type="cellIs" dxfId="641" priority="520" operator="equal">
      <formula>0.58</formula>
    </cfRule>
  </conditionalFormatting>
  <conditionalFormatting sqref="AR128:AS132">
    <cfRule type="cellIs" dxfId="640" priority="518" operator="equal">
      <formula>"NO"</formula>
    </cfRule>
  </conditionalFormatting>
  <conditionalFormatting sqref="AG128:AH132">
    <cfRule type="expression" dxfId="639" priority="516">
      <formula>AI128=15</formula>
    </cfRule>
  </conditionalFormatting>
  <conditionalFormatting sqref="AI128:AJ132">
    <cfRule type="expression" dxfId="638" priority="515">
      <formula>AG128=25</formula>
    </cfRule>
  </conditionalFormatting>
  <conditionalFormatting sqref="AE128:AF128">
    <cfRule type="expression" dxfId="637" priority="502">
      <formula>AE128=10</formula>
    </cfRule>
    <cfRule type="expression" dxfId="636" priority="503">
      <formula>AC128=15</formula>
    </cfRule>
    <cfRule type="expression" dxfId="635" priority="504">
      <formula>AA128=25</formula>
    </cfRule>
    <cfRule type="cellIs" dxfId="634" priority="514" operator="equal">
      <formula>25</formula>
    </cfRule>
  </conditionalFormatting>
  <conditionalFormatting sqref="AE128:AF128">
    <cfRule type="expression" dxfId="633" priority="511">
      <formula>AG128=15</formula>
    </cfRule>
    <cfRule type="expression" dxfId="632" priority="512">
      <formula>AI128=10</formula>
    </cfRule>
    <cfRule type="expression" dxfId="631" priority="513">
      <formula>AG128=15</formula>
    </cfRule>
  </conditionalFormatting>
  <conditionalFormatting sqref="AA128:AB128">
    <cfRule type="expression" dxfId="630" priority="508">
      <formula>AE128=10</formula>
    </cfRule>
    <cfRule type="expression" dxfId="629" priority="509">
      <formula>AA128=25</formula>
    </cfRule>
    <cfRule type="expression" dxfId="628" priority="510">
      <formula>AC128=15</formula>
    </cfRule>
  </conditionalFormatting>
  <conditionalFormatting sqref="AC128:AD128">
    <cfRule type="expression" dxfId="627" priority="505">
      <formula>AC128=15</formula>
    </cfRule>
    <cfRule type="expression" dxfId="626" priority="506">
      <formula>AE128=10</formula>
    </cfRule>
    <cfRule type="expression" dxfId="625" priority="507">
      <formula>AA128=25</formula>
    </cfRule>
  </conditionalFormatting>
  <conditionalFormatting sqref="AE129:AF132">
    <cfRule type="expression" dxfId="624" priority="489">
      <formula>AE129=10</formula>
    </cfRule>
    <cfRule type="expression" dxfId="623" priority="490">
      <formula>AC129=15</formula>
    </cfRule>
    <cfRule type="expression" dxfId="622" priority="491">
      <formula>AA129=25</formula>
    </cfRule>
    <cfRule type="cellIs" dxfId="621" priority="501" operator="equal">
      <formula>25</formula>
    </cfRule>
  </conditionalFormatting>
  <conditionalFormatting sqref="AE129:AF132">
    <cfRule type="expression" dxfId="620" priority="498">
      <formula>AG129=15</formula>
    </cfRule>
    <cfRule type="expression" dxfId="619" priority="499">
      <formula>AI129=10</formula>
    </cfRule>
    <cfRule type="expression" dxfId="618" priority="500">
      <formula>AG129=15</formula>
    </cfRule>
  </conditionalFormatting>
  <conditionalFormatting sqref="AA129:AB132">
    <cfRule type="expression" dxfId="617" priority="495">
      <formula>AE129=10</formula>
    </cfRule>
    <cfRule type="expression" dxfId="616" priority="496">
      <formula>AA129=25</formula>
    </cfRule>
    <cfRule type="expression" dxfId="615" priority="497">
      <formula>AC129=15</formula>
    </cfRule>
  </conditionalFormatting>
  <conditionalFormatting sqref="AC129:AD132">
    <cfRule type="expression" dxfId="614" priority="492">
      <formula>AC129=15</formula>
    </cfRule>
    <cfRule type="expression" dxfId="613" priority="493">
      <formula>AE129=10</formula>
    </cfRule>
    <cfRule type="expression" dxfId="612" priority="494">
      <formula>AA129=25</formula>
    </cfRule>
  </conditionalFormatting>
  <conditionalFormatting sqref="Y128:Y132">
    <cfRule type="expression" dxfId="611" priority="488">
      <formula>Z128="X"</formula>
    </cfRule>
  </conditionalFormatting>
  <conditionalFormatting sqref="AM128">
    <cfRule type="cellIs" dxfId="610" priority="485" operator="equal">
      <formula>0.6</formula>
    </cfRule>
    <cfRule type="cellIs" dxfId="609" priority="486" operator="equal">
      <formula>1</formula>
    </cfRule>
    <cfRule type="cellIs" dxfId="608" priority="487" operator="equal">
      <formula>0.8</formula>
    </cfRule>
  </conditionalFormatting>
  <conditionalFormatting sqref="Z128">
    <cfRule type="cellIs" dxfId="607" priority="484" operator="equal">
      <formula>"X"</formula>
    </cfRule>
  </conditionalFormatting>
  <conditionalFormatting sqref="Z128">
    <cfRule type="cellIs" dxfId="606" priority="483" operator="equal">
      <formula>"X"</formula>
    </cfRule>
  </conditionalFormatting>
  <conditionalFormatting sqref="Z128">
    <cfRule type="expression" dxfId="605" priority="481">
      <formula>Y128=Y</formula>
    </cfRule>
    <cfRule type="expression" dxfId="604" priority="482">
      <formula>Y128="y"</formula>
    </cfRule>
  </conditionalFormatting>
  <conditionalFormatting sqref="T128:T132">
    <cfRule type="expression" dxfId="603" priority="480">
      <formula>"&lt;,2"</formula>
    </cfRule>
  </conditionalFormatting>
  <conditionalFormatting sqref="U128:U132">
    <cfRule type="cellIs" dxfId="602" priority="472" operator="equal">
      <formula>20</formula>
    </cfRule>
    <cfRule type="cellIs" dxfId="601" priority="473" operator="equal">
      <formula>10</formula>
    </cfRule>
    <cfRule type="cellIs" dxfId="600" priority="474" operator="equal">
      <formula>5</formula>
    </cfRule>
    <cfRule type="cellIs" dxfId="599" priority="475" operator="equal">
      <formula>1</formula>
    </cfRule>
    <cfRule type="cellIs" dxfId="598" priority="476" operator="equal">
      <formula>0.8</formula>
    </cfRule>
    <cfRule type="cellIs" dxfId="597" priority="477" operator="equal">
      <formula>0.6</formula>
    </cfRule>
    <cfRule type="cellIs" dxfId="596" priority="478" operator="equal">
      <formula>0.4</formula>
    </cfRule>
    <cfRule type="cellIs" dxfId="595" priority="479" operator="equal">
      <formula>20%</formula>
    </cfRule>
  </conditionalFormatting>
  <conditionalFormatting sqref="S128:S132">
    <cfRule type="cellIs" dxfId="594" priority="471" operator="equal">
      <formula>0.2</formula>
    </cfRule>
  </conditionalFormatting>
  <conditionalFormatting sqref="R128:R132">
    <cfRule type="beginsWith" priority="458" operator="beginsWith" text="La actividad que conlleva el riesgo se ejecuta como máximos 2 veces por año">
      <formula>LEFT(R128,LEN("La actividad que conlleva el riesgo se ejecuta como máximos 2 veces por año"))="La actividad que conlleva el riesgo se ejecuta como máximos 2 veces por año"</formula>
    </cfRule>
    <cfRule type="cellIs" dxfId="593" priority="459" operator="equal">
      <formula>"La actividad que conlleva el riesgo se ejecuta como máximos 2 veces por año"</formula>
    </cfRule>
    <cfRule type="cellIs" dxfId="592" priority="460" operator="equal">
      <formula>"La actividad que conlleva el riesgo se ejecuta como máximos 2 veces por año "</formula>
    </cfRule>
    <cfRule type="containsText" dxfId="591" priority="462" operator="containsText" text="La actividad que conlleva el riesgo se ejecuta como máximos 2 veces por año">
      <formula>NOT(ISERROR(SEARCH("La actividad que conlleva el riesgo se ejecuta como máximos 2 veces por año",R128)))</formula>
    </cfRule>
    <cfRule type="cellIs" dxfId="590" priority="463" operator="equal">
      <formula>"La actividad que conlleva el riesgo se ejecuta como máximos 2 veces por año"</formula>
    </cfRule>
    <cfRule type="cellIs" dxfId="589" priority="464" operator="equal">
      <formula>"La actividad que conlleva el riesgo se ejecuta como máximos 2 veces por año"</formula>
    </cfRule>
  </conditionalFormatting>
  <conditionalFormatting sqref="V128:V132">
    <cfRule type="endsWith" dxfId="588" priority="443" operator="endsWith" text="11">
      <formula>RIGHT(V128,LEN("11"))="11"</formula>
    </cfRule>
    <cfRule type="endsWith" dxfId="587" priority="444" operator="endsWith" text="12">
      <formula>RIGHT(V128,LEN("12"))="12"</formula>
    </cfRule>
    <cfRule type="endsWith" dxfId="586" priority="445" operator="endsWith" text="13">
      <formula>RIGHT(V128,LEN("13"))="13"</formula>
    </cfRule>
    <cfRule type="endsWith" dxfId="585" priority="446" operator="endsWith" text="14">
      <formula>RIGHT(V128,LEN("14"))="14"</formula>
    </cfRule>
    <cfRule type="endsWith" dxfId="584" priority="447" operator="endsWith" text="15">
      <formula>RIGHT(V128,LEN("15"))="15"</formula>
    </cfRule>
    <cfRule type="endsWith" dxfId="583" priority="448" operator="endsWith" text="16">
      <formula>RIGHT(V128,LEN("16"))="16"</formula>
    </cfRule>
    <cfRule type="endsWith" dxfId="582" priority="449" operator="endsWith" text="17">
      <formula>RIGHT(V128,LEN("17"))="17"</formula>
    </cfRule>
    <cfRule type="endsWith" dxfId="581" priority="450" operator="endsWith" text="25">
      <formula>RIGHT(V128,LEN("25"))="25"</formula>
    </cfRule>
    <cfRule type="endsWith" dxfId="580" priority="451" operator="endsWith" text="24">
      <formula>RIGHT(V128,LEN("24"))="24"</formula>
    </cfRule>
    <cfRule type="endsWith" dxfId="579" priority="452" operator="endsWith" text="23">
      <formula>RIGHT(V128,LEN("23"))="23"</formula>
    </cfRule>
    <cfRule type="endsWith" dxfId="578" priority="453" operator="endsWith" text="22">
      <formula>RIGHT(V128,LEN("22"))="22"</formula>
    </cfRule>
    <cfRule type="endsWith" dxfId="577" priority="454" operator="endsWith" text="21">
      <formula>RIGHT(V128,LEN("21"))="21"</formula>
    </cfRule>
    <cfRule type="endsWith" dxfId="576" priority="455" operator="endsWith" text="20">
      <formula>RIGHT(V128,LEN("20"))="20"</formula>
    </cfRule>
    <cfRule type="endsWith" dxfId="575" priority="456" operator="endsWith" text="19">
      <formula>RIGHT(V128,LEN("19"))="19"</formula>
    </cfRule>
    <cfRule type="endsWith" dxfId="574" priority="457" operator="endsWith" text="18">
      <formula>RIGHT(V128,LEN("18"))="18"</formula>
    </cfRule>
  </conditionalFormatting>
  <conditionalFormatting sqref="Y116:Y120">
    <cfRule type="cellIs" dxfId="573" priority="400" operator="equal">
      <formula>"X"</formula>
    </cfRule>
  </conditionalFormatting>
  <conditionalFormatting sqref="AN116:AO120">
    <cfRule type="cellIs" dxfId="572" priority="398" operator="equal">
      <formula>"NO"</formula>
    </cfRule>
    <cfRule type="cellIs" dxfId="571" priority="399" operator="equal">
      <formula>"SI"</formula>
    </cfRule>
  </conditionalFormatting>
  <conditionalFormatting sqref="AP116:AQ120">
    <cfRule type="cellIs" dxfId="570" priority="396" operator="equal">
      <formula>"ALE"</formula>
    </cfRule>
    <cfRule type="cellIs" dxfId="569" priority="397" operator="equal">
      <formula>"CON"</formula>
    </cfRule>
  </conditionalFormatting>
  <conditionalFormatting sqref="AG116:AH120">
    <cfRule type="cellIs" dxfId="568" priority="395" operator="equal">
      <formula>25</formula>
    </cfRule>
  </conditionalFormatting>
  <conditionalFormatting sqref="AI116:AJ120">
    <cfRule type="cellIs" dxfId="567" priority="394" operator="equal">
      <formula>15</formula>
    </cfRule>
  </conditionalFormatting>
  <conditionalFormatting sqref="Y116:Y120">
    <cfRule type="cellIs" dxfId="566" priority="386" operator="equal">
      <formula>"Y"</formula>
    </cfRule>
  </conditionalFormatting>
  <conditionalFormatting sqref="AL116:AL120">
    <cfRule type="cellIs" dxfId="565" priority="390" operator="equal">
      <formula>0</formula>
    </cfRule>
    <cfRule type="cellIs" dxfId="564" priority="391" operator="between">
      <formula>"0.1"</formula>
      <formula>100</formula>
    </cfRule>
    <cfRule type="cellIs" dxfId="563" priority="392" operator="between">
      <formula>0</formula>
      <formula>100</formula>
    </cfRule>
    <cfRule type="cellIs" dxfId="562" priority="393" operator="between">
      <formula>0</formula>
      <formula>100</formula>
    </cfRule>
  </conditionalFormatting>
  <conditionalFormatting sqref="AL116:AL120">
    <cfRule type="cellIs" dxfId="561" priority="389" operator="equal">
      <formula>0.58</formula>
    </cfRule>
  </conditionalFormatting>
  <conditionalFormatting sqref="AR116:AS120">
    <cfRule type="cellIs" dxfId="560" priority="387" operator="equal">
      <formula>"NO"</formula>
    </cfRule>
  </conditionalFormatting>
  <conditionalFormatting sqref="AG116:AH120">
    <cfRule type="expression" dxfId="559" priority="385">
      <formula>AI116=15</formula>
    </cfRule>
  </conditionalFormatting>
  <conditionalFormatting sqref="AI116:AJ120">
    <cfRule type="expression" dxfId="558" priority="384">
      <formula>AG116=25</formula>
    </cfRule>
  </conditionalFormatting>
  <conditionalFormatting sqref="AE116:AF116">
    <cfRule type="expression" dxfId="557" priority="371">
      <formula>AE116=10</formula>
    </cfRule>
    <cfRule type="expression" dxfId="556" priority="372">
      <formula>AC116=15</formula>
    </cfRule>
    <cfRule type="expression" dxfId="555" priority="373">
      <formula>AA116=25</formula>
    </cfRule>
    <cfRule type="cellIs" dxfId="554" priority="383" operator="equal">
      <formula>25</formula>
    </cfRule>
  </conditionalFormatting>
  <conditionalFormatting sqref="AE116:AF116">
    <cfRule type="expression" dxfId="553" priority="380">
      <formula>AG116=15</formula>
    </cfRule>
    <cfRule type="expression" dxfId="552" priority="381">
      <formula>AI116=10</formula>
    </cfRule>
    <cfRule type="expression" dxfId="551" priority="382">
      <formula>AG116=15</formula>
    </cfRule>
  </conditionalFormatting>
  <conditionalFormatting sqref="AA116:AB116">
    <cfRule type="expression" dxfId="550" priority="377">
      <formula>AE116=10</formula>
    </cfRule>
    <cfRule type="expression" dxfId="549" priority="378">
      <formula>AA116=25</formula>
    </cfRule>
    <cfRule type="expression" dxfId="548" priority="379">
      <formula>AC116=15</formula>
    </cfRule>
  </conditionalFormatting>
  <conditionalFormatting sqref="AC116:AD116">
    <cfRule type="expression" dxfId="547" priority="374">
      <formula>AC116=15</formula>
    </cfRule>
    <cfRule type="expression" dxfId="546" priority="375">
      <formula>AE116=10</formula>
    </cfRule>
    <cfRule type="expression" dxfId="545" priority="376">
      <formula>AA116=25</formula>
    </cfRule>
  </conditionalFormatting>
  <conditionalFormatting sqref="AE117:AF120">
    <cfRule type="expression" dxfId="544" priority="358">
      <formula>AE117=10</formula>
    </cfRule>
    <cfRule type="expression" dxfId="543" priority="359">
      <formula>AC117=15</formula>
    </cfRule>
    <cfRule type="expression" dxfId="542" priority="360">
      <formula>AA117=25</formula>
    </cfRule>
    <cfRule type="cellIs" dxfId="541" priority="370" operator="equal">
      <formula>25</formula>
    </cfRule>
  </conditionalFormatting>
  <conditionalFormatting sqref="AE117:AF120">
    <cfRule type="expression" dxfId="540" priority="367">
      <formula>AG117=15</formula>
    </cfRule>
    <cfRule type="expression" dxfId="539" priority="368">
      <formula>AI117=10</formula>
    </cfRule>
    <cfRule type="expression" dxfId="538" priority="369">
      <formula>AG117=15</formula>
    </cfRule>
  </conditionalFormatting>
  <conditionalFormatting sqref="AA117:AB120">
    <cfRule type="expression" dxfId="537" priority="364">
      <formula>AE117=10</formula>
    </cfRule>
    <cfRule type="expression" dxfId="536" priority="365">
      <formula>AA117=25</formula>
    </cfRule>
    <cfRule type="expression" dxfId="535" priority="366">
      <formula>AC117=15</formula>
    </cfRule>
  </conditionalFormatting>
  <conditionalFormatting sqref="AC117:AD120">
    <cfRule type="expression" dxfId="534" priority="361">
      <formula>AC117=15</formula>
    </cfRule>
    <cfRule type="expression" dxfId="533" priority="362">
      <formula>AE117=10</formula>
    </cfRule>
    <cfRule type="expression" dxfId="532" priority="363">
      <formula>AA117=25</formula>
    </cfRule>
  </conditionalFormatting>
  <conditionalFormatting sqref="Y116:Y120">
    <cfRule type="expression" dxfId="531" priority="357">
      <formula>Z116="X"</formula>
    </cfRule>
  </conditionalFormatting>
  <conditionalFormatting sqref="AM116">
    <cfRule type="cellIs" dxfId="530" priority="354" operator="equal">
      <formula>0.6</formula>
    </cfRule>
    <cfRule type="cellIs" dxfId="529" priority="355" operator="equal">
      <formula>1</formula>
    </cfRule>
    <cfRule type="cellIs" dxfId="528" priority="356" operator="equal">
      <formula>0.8</formula>
    </cfRule>
  </conditionalFormatting>
  <conditionalFormatting sqref="Z116">
    <cfRule type="cellIs" dxfId="527" priority="353" operator="equal">
      <formula>"X"</formula>
    </cfRule>
  </conditionalFormatting>
  <conditionalFormatting sqref="Z116">
    <cfRule type="cellIs" dxfId="526" priority="352" operator="equal">
      <formula>"X"</formula>
    </cfRule>
  </conditionalFormatting>
  <conditionalFormatting sqref="Z116">
    <cfRule type="expression" dxfId="525" priority="350">
      <formula>Y116=Y</formula>
    </cfRule>
    <cfRule type="expression" dxfId="524" priority="351">
      <formula>Y116="y"</formula>
    </cfRule>
  </conditionalFormatting>
  <conditionalFormatting sqref="T116:T120">
    <cfRule type="expression" dxfId="523" priority="349">
      <formula>"&lt;,2"</formula>
    </cfRule>
  </conditionalFormatting>
  <conditionalFormatting sqref="U116:U120">
    <cfRule type="cellIs" dxfId="522" priority="341" operator="equal">
      <formula>20</formula>
    </cfRule>
    <cfRule type="cellIs" dxfId="521" priority="342" operator="equal">
      <formula>10</formula>
    </cfRule>
    <cfRule type="cellIs" dxfId="520" priority="343" operator="equal">
      <formula>5</formula>
    </cfRule>
    <cfRule type="cellIs" dxfId="519" priority="344" operator="equal">
      <formula>1</formula>
    </cfRule>
    <cfRule type="cellIs" dxfId="518" priority="345" operator="equal">
      <formula>0.8</formula>
    </cfRule>
    <cfRule type="cellIs" dxfId="517" priority="346" operator="equal">
      <formula>0.6</formula>
    </cfRule>
    <cfRule type="cellIs" dxfId="516" priority="347" operator="equal">
      <formula>0.4</formula>
    </cfRule>
    <cfRule type="cellIs" dxfId="515" priority="348" operator="equal">
      <formula>20%</formula>
    </cfRule>
  </conditionalFormatting>
  <conditionalFormatting sqref="S116:S120">
    <cfRule type="cellIs" dxfId="514" priority="340" operator="equal">
      <formula>0.2</formula>
    </cfRule>
  </conditionalFormatting>
  <conditionalFormatting sqref="R116:R120">
    <cfRule type="beginsWith" priority="327" operator="beginsWith" text="La actividad que conlleva el riesgo se ejecuta como máximos 2 veces por año">
      <formula>LEFT(R116,LEN("La actividad que conlleva el riesgo se ejecuta como máximos 2 veces por año"))="La actividad que conlleva el riesgo se ejecuta como máximos 2 veces por año"</formula>
    </cfRule>
    <cfRule type="cellIs" dxfId="513" priority="328" operator="equal">
      <formula>"La actividad que conlleva el riesgo se ejecuta como máximos 2 veces por año"</formula>
    </cfRule>
    <cfRule type="cellIs" dxfId="512" priority="329" operator="equal">
      <formula>"La actividad que conlleva el riesgo se ejecuta como máximos 2 veces por año "</formula>
    </cfRule>
    <cfRule type="containsText" dxfId="511" priority="331" operator="containsText" text="La actividad que conlleva el riesgo se ejecuta como máximos 2 veces por año">
      <formula>NOT(ISERROR(SEARCH("La actividad que conlleva el riesgo se ejecuta como máximos 2 veces por año",R116)))</formula>
    </cfRule>
    <cfRule type="cellIs" dxfId="510" priority="332" operator="equal">
      <formula>"La actividad que conlleva el riesgo se ejecuta como máximos 2 veces por año"</formula>
    </cfRule>
    <cfRule type="cellIs" dxfId="509" priority="333" operator="equal">
      <formula>"La actividad que conlleva el riesgo se ejecuta como máximos 2 veces por año"</formula>
    </cfRule>
  </conditionalFormatting>
  <conditionalFormatting sqref="V116:V120">
    <cfRule type="endsWith" dxfId="508" priority="312" operator="endsWith" text="11">
      <formula>RIGHT(V116,LEN("11"))="11"</formula>
    </cfRule>
    <cfRule type="endsWith" dxfId="507" priority="313" operator="endsWith" text="12">
      <formula>RIGHT(V116,LEN("12"))="12"</formula>
    </cfRule>
    <cfRule type="endsWith" dxfId="506" priority="314" operator="endsWith" text="13">
      <formula>RIGHT(V116,LEN("13"))="13"</formula>
    </cfRule>
    <cfRule type="endsWith" dxfId="505" priority="315" operator="endsWith" text="14">
      <formula>RIGHT(V116,LEN("14"))="14"</formula>
    </cfRule>
    <cfRule type="endsWith" dxfId="504" priority="316" operator="endsWith" text="15">
      <formula>RIGHT(V116,LEN("15"))="15"</formula>
    </cfRule>
    <cfRule type="endsWith" dxfId="503" priority="317" operator="endsWith" text="16">
      <formula>RIGHT(V116,LEN("16"))="16"</formula>
    </cfRule>
    <cfRule type="endsWith" dxfId="502" priority="318" operator="endsWith" text="17">
      <formula>RIGHT(V116,LEN("17"))="17"</formula>
    </cfRule>
    <cfRule type="endsWith" dxfId="501" priority="319" operator="endsWith" text="25">
      <formula>RIGHT(V116,LEN("25"))="25"</formula>
    </cfRule>
    <cfRule type="endsWith" dxfId="500" priority="320" operator="endsWith" text="24">
      <formula>RIGHT(V116,LEN("24"))="24"</formula>
    </cfRule>
    <cfRule type="endsWith" dxfId="499" priority="321" operator="endsWith" text="23">
      <formula>RIGHT(V116,LEN("23"))="23"</formula>
    </cfRule>
    <cfRule type="endsWith" dxfId="498" priority="322" operator="endsWith" text="22">
      <formula>RIGHT(V116,LEN("22"))="22"</formula>
    </cfRule>
    <cfRule type="endsWith" dxfId="497" priority="323" operator="endsWith" text="21">
      <formula>RIGHT(V116,LEN("21"))="21"</formula>
    </cfRule>
    <cfRule type="endsWith" dxfId="496" priority="324" operator="endsWith" text="20">
      <formula>RIGHT(V116,LEN("20"))="20"</formula>
    </cfRule>
    <cfRule type="endsWith" dxfId="495" priority="325" operator="endsWith" text="19">
      <formula>RIGHT(V116,LEN("19"))="19"</formula>
    </cfRule>
    <cfRule type="endsWith" dxfId="494" priority="326" operator="endsWith" text="18">
      <formula>RIGHT(V116,LEN("18"))="18"</formula>
    </cfRule>
  </conditionalFormatting>
  <conditionalFormatting sqref="BE116">
    <cfRule type="cellIs" dxfId="493" priority="311" stopIfTrue="1" operator="equal">
      <formula>"SI"</formula>
    </cfRule>
  </conditionalFormatting>
  <conditionalFormatting sqref="BB116:BB120">
    <cfRule type="expression" dxfId="492" priority="285">
      <formula>"&lt;,2"</formula>
    </cfRule>
  </conditionalFormatting>
  <conditionalFormatting sqref="AZ116:AZ120">
    <cfRule type="expression" dxfId="491" priority="284">
      <formula>"&lt;,2"</formula>
    </cfRule>
  </conditionalFormatting>
  <conditionalFormatting sqref="BD116">
    <cfRule type="expression" dxfId="490" priority="286">
      <formula>$BG116=25</formula>
    </cfRule>
    <cfRule type="expression" dxfId="489" priority="287">
      <formula>$BG116=24</formula>
    </cfRule>
    <cfRule type="expression" dxfId="488" priority="288">
      <formula>$BG116=23</formula>
    </cfRule>
    <cfRule type="expression" dxfId="487" priority="289">
      <formula>$BG116=22</formula>
    </cfRule>
    <cfRule type="expression" dxfId="486" priority="290">
      <formula>$BG116=21</formula>
    </cfRule>
    <cfRule type="expression" dxfId="485" priority="291">
      <formula>$BG116=20</formula>
    </cfRule>
    <cfRule type="expression" dxfId="484" priority="292">
      <formula>$BG116=19</formula>
    </cfRule>
    <cfRule type="expression" dxfId="483" priority="293">
      <formula>$BG116=18</formula>
    </cfRule>
    <cfRule type="expression" dxfId="482" priority="294">
      <formula>$BG116=17</formula>
    </cfRule>
    <cfRule type="expression" dxfId="481" priority="295">
      <formula>$BG116=16</formula>
    </cfRule>
    <cfRule type="expression" dxfId="480" priority="296">
      <formula>$BG116=15</formula>
    </cfRule>
    <cfRule type="expression" dxfId="479" priority="297">
      <formula>$BG116=14</formula>
    </cfRule>
    <cfRule type="expression" dxfId="478" priority="298">
      <formula>$BG116=13</formula>
    </cfRule>
    <cfRule type="expression" dxfId="477" priority="299">
      <formula>$BG116=12</formula>
    </cfRule>
    <cfRule type="expression" dxfId="476" priority="300">
      <formula>$BG116=11</formula>
    </cfRule>
    <cfRule type="expression" dxfId="475" priority="301">
      <formula>$BG116=10</formula>
    </cfRule>
    <cfRule type="expression" dxfId="474" priority="302">
      <formula>$BG116=9</formula>
    </cfRule>
    <cfRule type="expression" dxfId="473" priority="303">
      <formula>$BG116=8</formula>
    </cfRule>
    <cfRule type="expression" dxfId="472" priority="304">
      <formula>$BG116=7</formula>
    </cfRule>
    <cfRule type="expression" dxfId="471" priority="305">
      <formula>$BG116=6</formula>
    </cfRule>
    <cfRule type="expression" dxfId="470" priority="306">
      <formula>$BG116=5</formula>
    </cfRule>
    <cfRule type="expression" dxfId="469" priority="307">
      <formula>$BG116=4</formula>
    </cfRule>
    <cfRule type="expression" dxfId="468" priority="308">
      <formula>$BG116=3</formula>
    </cfRule>
    <cfRule type="expression" dxfId="467" priority="309">
      <formula>$BG116=2</formula>
    </cfRule>
    <cfRule type="expression" dxfId="466" priority="310">
      <formula>$BG116=1</formula>
    </cfRule>
  </conditionalFormatting>
  <conditionalFormatting sqref="BA116:BA120">
    <cfRule type="beginsWith" dxfId="465" priority="279" operator="beginsWith" text="MUY ALTA">
      <formula>LEFT(BA116,LEN("MUY ALTA"))="MUY ALTA"</formula>
    </cfRule>
    <cfRule type="beginsWith" dxfId="464" priority="280" operator="beginsWith" text="ALTA">
      <formula>LEFT(BA116,LEN("ALTA"))="ALTA"</formula>
    </cfRule>
    <cfRule type="beginsWith" dxfId="463" priority="281" operator="beginsWith" text="MEDIA">
      <formula>LEFT(BA116,LEN("MEDIA"))="MEDIA"</formula>
    </cfRule>
    <cfRule type="beginsWith" dxfId="462" priority="282" operator="beginsWith" text="BAJA">
      <formula>LEFT(BA116,LEN("BAJA"))="BAJA"</formula>
    </cfRule>
    <cfRule type="beginsWith" dxfId="461" priority="283" operator="beginsWith" text="MUY BAJA">
      <formula>LEFT(BA116,LEN("MUY BAJA"))="MUY BAJA"</formula>
    </cfRule>
  </conditionalFormatting>
  <conditionalFormatting sqref="BC116:BC120">
    <cfRule type="beginsWith" dxfId="460" priority="274" operator="beginsWith" text="MUY ALTA">
      <formula>LEFT(BC116,LEN("MUY ALTA"))="MUY ALTA"</formula>
    </cfRule>
    <cfRule type="beginsWith" dxfId="459" priority="275" operator="beginsWith" text="ALTA">
      <formula>LEFT(BC116,LEN("ALTA"))="ALTA"</formula>
    </cfRule>
    <cfRule type="beginsWith" dxfId="458" priority="276" operator="beginsWith" text="MEDIA">
      <formula>LEFT(BC116,LEN("MEDIA"))="MEDIA"</formula>
    </cfRule>
    <cfRule type="beginsWith" dxfId="457" priority="277" operator="beginsWith" text="BAJA">
      <formula>LEFT(BC116,LEN("BAJA"))="BAJA"</formula>
    </cfRule>
    <cfRule type="beginsWith" dxfId="456" priority="278" operator="beginsWith" text="MUY BAJA">
      <formula>LEFT(BC116,LEN("MUY BAJA"))="MUY BAJA"</formula>
    </cfRule>
  </conditionalFormatting>
  <conditionalFormatting sqref="BE116:BE120">
    <cfRule type="cellIs" dxfId="455" priority="271" operator="equal">
      <formula>"Evitar"</formula>
    </cfRule>
    <cfRule type="cellIs" dxfId="454" priority="272" operator="equal">
      <formula>"Aceptar"</formula>
    </cfRule>
    <cfRule type="cellIs" dxfId="453" priority="273" operator="equal">
      <formula>"Reducir"</formula>
    </cfRule>
  </conditionalFormatting>
  <conditionalFormatting sqref="BE116:BE120">
    <cfRule type="cellIs" dxfId="452" priority="270" operator="equal">
      <formula>"compartir"</formula>
    </cfRule>
  </conditionalFormatting>
  <conditionalFormatting sqref="Y158:Y162">
    <cfRule type="cellIs" dxfId="451" priority="269" operator="equal">
      <formula>"X"</formula>
    </cfRule>
  </conditionalFormatting>
  <conditionalFormatting sqref="AN158:AO162">
    <cfRule type="cellIs" dxfId="450" priority="267" operator="equal">
      <formula>"NO"</formula>
    </cfRule>
    <cfRule type="cellIs" dxfId="449" priority="268" operator="equal">
      <formula>"SI"</formula>
    </cfRule>
  </conditionalFormatting>
  <conditionalFormatting sqref="AP158:AQ162">
    <cfRule type="cellIs" dxfId="448" priority="265" operator="equal">
      <formula>"ALE"</formula>
    </cfRule>
    <cfRule type="cellIs" dxfId="447" priority="266" operator="equal">
      <formula>"CON"</formula>
    </cfRule>
  </conditionalFormatting>
  <conditionalFormatting sqref="AG158:AH162">
    <cfRule type="cellIs" dxfId="446" priority="264" operator="equal">
      <formula>25</formula>
    </cfRule>
  </conditionalFormatting>
  <conditionalFormatting sqref="AI158:AJ162">
    <cfRule type="cellIs" dxfId="445" priority="263" operator="equal">
      <formula>15</formula>
    </cfRule>
  </conditionalFormatting>
  <conditionalFormatting sqref="Y158:Y162">
    <cfRule type="cellIs" dxfId="444" priority="255" operator="equal">
      <formula>"Y"</formula>
    </cfRule>
  </conditionalFormatting>
  <conditionalFormatting sqref="AL158:AL162">
    <cfRule type="cellIs" dxfId="443" priority="259" operator="equal">
      <formula>0</formula>
    </cfRule>
    <cfRule type="cellIs" dxfId="442" priority="260" operator="between">
      <formula>"0.1"</formula>
      <formula>100</formula>
    </cfRule>
    <cfRule type="cellIs" dxfId="441" priority="261" operator="between">
      <formula>0</formula>
      <formula>100</formula>
    </cfRule>
    <cfRule type="cellIs" dxfId="440" priority="262" operator="between">
      <formula>0</formula>
      <formula>100</formula>
    </cfRule>
  </conditionalFormatting>
  <conditionalFormatting sqref="AL158:AL162">
    <cfRule type="cellIs" dxfId="439" priority="258" operator="equal">
      <formula>0.58</formula>
    </cfRule>
  </conditionalFormatting>
  <conditionalFormatting sqref="AR158:AS162">
    <cfRule type="cellIs" dxfId="438" priority="256" operator="equal">
      <formula>"NO"</formula>
    </cfRule>
  </conditionalFormatting>
  <conditionalFormatting sqref="AG158:AH162">
    <cfRule type="expression" dxfId="437" priority="254">
      <formula>AI158=15</formula>
    </cfRule>
  </conditionalFormatting>
  <conditionalFormatting sqref="AI158:AJ162">
    <cfRule type="expression" dxfId="436" priority="253">
      <formula>AG158=25</formula>
    </cfRule>
  </conditionalFormatting>
  <conditionalFormatting sqref="AE158:AF158">
    <cfRule type="expression" dxfId="435" priority="240">
      <formula>AE158=10</formula>
    </cfRule>
    <cfRule type="expression" dxfId="434" priority="241">
      <formula>AC158=15</formula>
    </cfRule>
    <cfRule type="expression" dxfId="433" priority="242">
      <formula>AA158=25</formula>
    </cfRule>
    <cfRule type="cellIs" dxfId="432" priority="252" operator="equal">
      <formula>25</formula>
    </cfRule>
  </conditionalFormatting>
  <conditionalFormatting sqref="AE158:AF158">
    <cfRule type="expression" dxfId="431" priority="249">
      <formula>AG158=15</formula>
    </cfRule>
    <cfRule type="expression" dxfId="430" priority="250">
      <formula>AI158=10</formula>
    </cfRule>
    <cfRule type="expression" dxfId="429" priority="251">
      <formula>AG158=15</formula>
    </cfRule>
  </conditionalFormatting>
  <conditionalFormatting sqref="AA158:AB158">
    <cfRule type="expression" dxfId="428" priority="246">
      <formula>AE158=10</formula>
    </cfRule>
    <cfRule type="expression" dxfId="427" priority="247">
      <formula>AA158=25</formula>
    </cfRule>
    <cfRule type="expression" dxfId="426" priority="248">
      <formula>AC158=15</formula>
    </cfRule>
  </conditionalFormatting>
  <conditionalFormatting sqref="AC158:AD158">
    <cfRule type="expression" dxfId="425" priority="243">
      <formula>AC158=15</formula>
    </cfRule>
    <cfRule type="expression" dxfId="424" priority="244">
      <formula>AE158=10</formula>
    </cfRule>
    <cfRule type="expression" dxfId="423" priority="245">
      <formula>AA158=25</formula>
    </cfRule>
  </conditionalFormatting>
  <conditionalFormatting sqref="AE159:AF162">
    <cfRule type="expression" dxfId="422" priority="227">
      <formula>AE159=10</formula>
    </cfRule>
    <cfRule type="expression" dxfId="421" priority="228">
      <formula>AC159=15</formula>
    </cfRule>
    <cfRule type="expression" dxfId="420" priority="229">
      <formula>AA159=25</formula>
    </cfRule>
    <cfRule type="cellIs" dxfId="419" priority="239" operator="equal">
      <formula>25</formula>
    </cfRule>
  </conditionalFormatting>
  <conditionalFormatting sqref="AE159:AF162">
    <cfRule type="expression" dxfId="418" priority="236">
      <formula>AG159=15</formula>
    </cfRule>
    <cfRule type="expression" dxfId="417" priority="237">
      <formula>AI159=10</formula>
    </cfRule>
    <cfRule type="expression" dxfId="416" priority="238">
      <formula>AG159=15</formula>
    </cfRule>
  </conditionalFormatting>
  <conditionalFormatting sqref="AA159:AB162">
    <cfRule type="expression" dxfId="415" priority="233">
      <formula>AE159=10</formula>
    </cfRule>
    <cfRule type="expression" dxfId="414" priority="234">
      <formula>AA159=25</formula>
    </cfRule>
    <cfRule type="expression" dxfId="413" priority="235">
      <formula>AC159=15</formula>
    </cfRule>
  </conditionalFormatting>
  <conditionalFormatting sqref="AC159:AD162">
    <cfRule type="expression" dxfId="412" priority="230">
      <formula>AC159=15</formula>
    </cfRule>
    <cfRule type="expression" dxfId="411" priority="231">
      <formula>AE159=10</formula>
    </cfRule>
    <cfRule type="expression" dxfId="410" priority="232">
      <formula>AA159=25</formula>
    </cfRule>
  </conditionalFormatting>
  <conditionalFormatting sqref="Y158:Y162">
    <cfRule type="expression" dxfId="409" priority="226">
      <formula>Z158="X"</formula>
    </cfRule>
  </conditionalFormatting>
  <conditionalFormatting sqref="AM158">
    <cfRule type="cellIs" dxfId="408" priority="223" operator="equal">
      <formula>0.6</formula>
    </cfRule>
    <cfRule type="cellIs" dxfId="407" priority="224" operator="equal">
      <formula>1</formula>
    </cfRule>
    <cfRule type="cellIs" dxfId="406" priority="225" operator="equal">
      <formula>0.8</formula>
    </cfRule>
  </conditionalFormatting>
  <conditionalFormatting sqref="Z158">
    <cfRule type="cellIs" dxfId="405" priority="222" operator="equal">
      <formula>"X"</formula>
    </cfRule>
  </conditionalFormatting>
  <conditionalFormatting sqref="Z158">
    <cfRule type="cellIs" dxfId="404" priority="221" operator="equal">
      <formula>"X"</formula>
    </cfRule>
  </conditionalFormatting>
  <conditionalFormatting sqref="Z158">
    <cfRule type="expression" dxfId="403" priority="219">
      <formula>Y158=Y</formula>
    </cfRule>
    <cfRule type="expression" dxfId="402" priority="220">
      <formula>Y158="y"</formula>
    </cfRule>
  </conditionalFormatting>
  <conditionalFormatting sqref="T158:T162">
    <cfRule type="expression" dxfId="401" priority="218">
      <formula>"&lt;,2"</formula>
    </cfRule>
  </conditionalFormatting>
  <conditionalFormatting sqref="U158:U162">
    <cfRule type="cellIs" dxfId="400" priority="210" operator="equal">
      <formula>20</formula>
    </cfRule>
    <cfRule type="cellIs" dxfId="399" priority="211" operator="equal">
      <formula>10</formula>
    </cfRule>
    <cfRule type="cellIs" dxfId="398" priority="212" operator="equal">
      <formula>5</formula>
    </cfRule>
    <cfRule type="cellIs" dxfId="397" priority="213" operator="equal">
      <formula>1</formula>
    </cfRule>
    <cfRule type="cellIs" dxfId="396" priority="214" operator="equal">
      <formula>0.8</formula>
    </cfRule>
    <cfRule type="cellIs" dxfId="395" priority="215" operator="equal">
      <formula>0.6</formula>
    </cfRule>
    <cfRule type="cellIs" dxfId="394" priority="216" operator="equal">
      <formula>0.4</formula>
    </cfRule>
    <cfRule type="cellIs" dxfId="393" priority="217" operator="equal">
      <formula>20%</formula>
    </cfRule>
  </conditionalFormatting>
  <conditionalFormatting sqref="S158:S162">
    <cfRule type="cellIs" dxfId="392" priority="209" operator="equal">
      <formula>0.2</formula>
    </cfRule>
  </conditionalFormatting>
  <conditionalFormatting sqref="R158:R162">
    <cfRule type="beginsWith" priority="196" operator="beginsWith" text="La actividad que conlleva el riesgo se ejecuta como máximos 2 veces por año">
      <formula>LEFT(R158,LEN("La actividad que conlleva el riesgo se ejecuta como máximos 2 veces por año"))="La actividad que conlleva el riesgo se ejecuta como máximos 2 veces por año"</formula>
    </cfRule>
    <cfRule type="cellIs" dxfId="391" priority="197" operator="equal">
      <formula>"La actividad que conlleva el riesgo se ejecuta como máximos 2 veces por año"</formula>
    </cfRule>
    <cfRule type="cellIs" dxfId="390" priority="198" operator="equal">
      <formula>"La actividad que conlleva el riesgo se ejecuta como máximos 2 veces por año "</formula>
    </cfRule>
    <cfRule type="containsText" dxfId="389" priority="200" operator="containsText" text="La actividad que conlleva el riesgo se ejecuta como máximos 2 veces por año">
      <formula>NOT(ISERROR(SEARCH("La actividad que conlleva el riesgo se ejecuta como máximos 2 veces por año",R158)))</formula>
    </cfRule>
    <cfRule type="cellIs" dxfId="388" priority="201" operator="equal">
      <formula>"La actividad que conlleva el riesgo se ejecuta como máximos 2 veces por año"</formula>
    </cfRule>
    <cfRule type="cellIs" dxfId="387" priority="202" operator="equal">
      <formula>"La actividad que conlleva el riesgo se ejecuta como máximos 2 veces por año"</formula>
    </cfRule>
  </conditionalFormatting>
  <conditionalFormatting sqref="V158:V162">
    <cfRule type="endsWith" dxfId="386" priority="181" operator="endsWith" text="11">
      <formula>RIGHT(V158,LEN("11"))="11"</formula>
    </cfRule>
    <cfRule type="endsWith" dxfId="385" priority="182" operator="endsWith" text="12">
      <formula>RIGHT(V158,LEN("12"))="12"</formula>
    </cfRule>
    <cfRule type="endsWith" dxfId="384" priority="183" operator="endsWith" text="13">
      <formula>RIGHT(V158,LEN("13"))="13"</formula>
    </cfRule>
    <cfRule type="endsWith" dxfId="383" priority="184" operator="endsWith" text="14">
      <formula>RIGHT(V158,LEN("14"))="14"</formula>
    </cfRule>
    <cfRule type="endsWith" dxfId="382" priority="185" operator="endsWith" text="15">
      <formula>RIGHT(V158,LEN("15"))="15"</formula>
    </cfRule>
    <cfRule type="endsWith" dxfId="381" priority="186" operator="endsWith" text="16">
      <formula>RIGHT(V158,LEN("16"))="16"</formula>
    </cfRule>
    <cfRule type="endsWith" dxfId="380" priority="187" operator="endsWith" text="17">
      <formula>RIGHT(V158,LEN("17"))="17"</formula>
    </cfRule>
    <cfRule type="endsWith" dxfId="379" priority="188" operator="endsWith" text="25">
      <formula>RIGHT(V158,LEN("25"))="25"</formula>
    </cfRule>
    <cfRule type="endsWith" dxfId="378" priority="189" operator="endsWith" text="24">
      <formula>RIGHT(V158,LEN("24"))="24"</formula>
    </cfRule>
    <cfRule type="endsWith" dxfId="377" priority="190" operator="endsWith" text="23">
      <formula>RIGHT(V158,LEN("23"))="23"</formula>
    </cfRule>
    <cfRule type="endsWith" dxfId="376" priority="191" operator="endsWith" text="22">
      <formula>RIGHT(V158,LEN("22"))="22"</formula>
    </cfRule>
    <cfRule type="endsWith" dxfId="375" priority="192" operator="endsWith" text="21">
      <formula>RIGHT(V158,LEN("21"))="21"</formula>
    </cfRule>
    <cfRule type="endsWith" dxfId="374" priority="193" operator="endsWith" text="20">
      <formula>RIGHT(V158,LEN("20"))="20"</formula>
    </cfRule>
    <cfRule type="endsWith" dxfId="373" priority="194" operator="endsWith" text="19">
      <formula>RIGHT(V158,LEN("19"))="19"</formula>
    </cfRule>
    <cfRule type="endsWith" dxfId="372" priority="195" operator="endsWith" text="18">
      <formula>RIGHT(V158,LEN("18"))="18"</formula>
    </cfRule>
  </conditionalFormatting>
  <conditionalFormatting sqref="BE158">
    <cfRule type="cellIs" dxfId="371" priority="180" stopIfTrue="1" operator="equal">
      <formula>"SI"</formula>
    </cfRule>
  </conditionalFormatting>
  <conditionalFormatting sqref="BB158:BB162">
    <cfRule type="expression" dxfId="370" priority="154">
      <formula>"&lt;,2"</formula>
    </cfRule>
  </conditionalFormatting>
  <conditionalFormatting sqref="AZ158:AZ162">
    <cfRule type="expression" dxfId="369" priority="153">
      <formula>"&lt;,2"</formula>
    </cfRule>
  </conditionalFormatting>
  <conditionalFormatting sqref="BD158">
    <cfRule type="expression" dxfId="368" priority="155">
      <formula>$BG158=25</formula>
    </cfRule>
    <cfRule type="expression" dxfId="367" priority="156">
      <formula>$BG158=24</formula>
    </cfRule>
    <cfRule type="expression" dxfId="366" priority="157">
      <formula>$BG158=23</formula>
    </cfRule>
    <cfRule type="expression" dxfId="365" priority="158">
      <formula>$BG158=22</formula>
    </cfRule>
    <cfRule type="expression" dxfId="364" priority="159">
      <formula>$BG158=21</formula>
    </cfRule>
    <cfRule type="expression" dxfId="363" priority="160">
      <formula>$BG158=20</formula>
    </cfRule>
    <cfRule type="expression" dxfId="362" priority="161">
      <formula>$BG158=19</formula>
    </cfRule>
    <cfRule type="expression" dxfId="361" priority="162">
      <formula>$BG158=18</formula>
    </cfRule>
    <cfRule type="expression" dxfId="360" priority="163">
      <formula>$BG158=17</formula>
    </cfRule>
    <cfRule type="expression" dxfId="359" priority="164">
      <formula>$BG158=16</formula>
    </cfRule>
    <cfRule type="expression" dxfId="358" priority="165">
      <formula>$BG158=15</formula>
    </cfRule>
    <cfRule type="expression" dxfId="357" priority="166">
      <formula>$BG158=14</formula>
    </cfRule>
    <cfRule type="expression" dxfId="356" priority="167">
      <formula>$BG158=13</formula>
    </cfRule>
    <cfRule type="expression" dxfId="355" priority="168">
      <formula>$BG158=12</formula>
    </cfRule>
    <cfRule type="expression" dxfId="354" priority="169">
      <formula>$BG158=11</formula>
    </cfRule>
    <cfRule type="expression" dxfId="353" priority="170">
      <formula>$BG158=10</formula>
    </cfRule>
    <cfRule type="expression" dxfId="352" priority="171">
      <formula>$BG158=9</formula>
    </cfRule>
    <cfRule type="expression" dxfId="351" priority="172">
      <formula>$BG158=8</formula>
    </cfRule>
    <cfRule type="expression" dxfId="350" priority="173">
      <formula>$BG158=7</formula>
    </cfRule>
    <cfRule type="expression" dxfId="349" priority="174">
      <formula>$BG158=6</formula>
    </cfRule>
    <cfRule type="expression" dxfId="348" priority="175">
      <formula>$BG158=5</formula>
    </cfRule>
    <cfRule type="expression" dxfId="347" priority="176">
      <formula>$BG158=4</formula>
    </cfRule>
    <cfRule type="expression" dxfId="346" priority="177">
      <formula>$BG158=3</formula>
    </cfRule>
    <cfRule type="expression" dxfId="345" priority="178">
      <formula>$BG158=2</formula>
    </cfRule>
    <cfRule type="expression" dxfId="344" priority="179">
      <formula>$BG158=1</formula>
    </cfRule>
  </conditionalFormatting>
  <conditionalFormatting sqref="BA158:BA162">
    <cfRule type="beginsWith" dxfId="343" priority="148" operator="beginsWith" text="MUY ALTA">
      <formula>LEFT(BA158,LEN("MUY ALTA"))="MUY ALTA"</formula>
    </cfRule>
    <cfRule type="beginsWith" dxfId="342" priority="149" operator="beginsWith" text="ALTA">
      <formula>LEFT(BA158,LEN("ALTA"))="ALTA"</formula>
    </cfRule>
    <cfRule type="beginsWith" dxfId="341" priority="150" operator="beginsWith" text="MEDIA">
      <formula>LEFT(BA158,LEN("MEDIA"))="MEDIA"</formula>
    </cfRule>
    <cfRule type="beginsWith" dxfId="340" priority="151" operator="beginsWith" text="BAJA">
      <formula>LEFT(BA158,LEN("BAJA"))="BAJA"</formula>
    </cfRule>
    <cfRule type="beginsWith" dxfId="339" priority="152" operator="beginsWith" text="MUY BAJA">
      <formula>LEFT(BA158,LEN("MUY BAJA"))="MUY BAJA"</formula>
    </cfRule>
  </conditionalFormatting>
  <conditionalFormatting sqref="BC158:BC162">
    <cfRule type="beginsWith" dxfId="338" priority="143" operator="beginsWith" text="MUY ALTA">
      <formula>LEFT(BC158,LEN("MUY ALTA"))="MUY ALTA"</formula>
    </cfRule>
    <cfRule type="beginsWith" dxfId="337" priority="144" operator="beginsWith" text="ALTA">
      <formula>LEFT(BC158,LEN("ALTA"))="ALTA"</formula>
    </cfRule>
    <cfRule type="beginsWith" dxfId="336" priority="145" operator="beginsWith" text="MEDIA">
      <formula>LEFT(BC158,LEN("MEDIA"))="MEDIA"</formula>
    </cfRule>
    <cfRule type="beginsWith" dxfId="335" priority="146" operator="beginsWith" text="BAJA">
      <formula>LEFT(BC158,LEN("BAJA"))="BAJA"</formula>
    </cfRule>
    <cfRule type="beginsWith" dxfId="334" priority="147" operator="beginsWith" text="MUY BAJA">
      <formula>LEFT(BC158,LEN("MUY BAJA"))="MUY BAJA"</formula>
    </cfRule>
  </conditionalFormatting>
  <conditionalFormatting sqref="BE158:BE162">
    <cfRule type="cellIs" dxfId="333" priority="140" operator="equal">
      <formula>"Evitar"</formula>
    </cfRule>
    <cfRule type="cellIs" dxfId="332" priority="141" operator="equal">
      <formula>"Aceptar"</formula>
    </cfRule>
    <cfRule type="cellIs" dxfId="331" priority="142" operator="equal">
      <formula>"Reducir"</formula>
    </cfRule>
  </conditionalFormatting>
  <conditionalFormatting sqref="BE158:BE162">
    <cfRule type="cellIs" dxfId="330" priority="139" operator="equal">
      <formula>"compartir"</formula>
    </cfRule>
  </conditionalFormatting>
  <conditionalFormatting sqref="CD26:CS30">
    <cfRule type="cellIs" dxfId="329" priority="137" operator="equal">
      <formula>"NO"</formula>
    </cfRule>
    <cfRule type="cellIs" dxfId="328" priority="138" operator="equal">
      <formula>"SI"</formula>
    </cfRule>
  </conditionalFormatting>
  <conditionalFormatting sqref="CD32:CS36">
    <cfRule type="cellIs" dxfId="327" priority="135" operator="equal">
      <formula>"NO"</formula>
    </cfRule>
    <cfRule type="cellIs" dxfId="326" priority="136" operator="equal">
      <formula>"SI"</formula>
    </cfRule>
  </conditionalFormatting>
  <conditionalFormatting sqref="CD38:CS42">
    <cfRule type="cellIs" dxfId="325" priority="133" operator="equal">
      <formula>"NO"</formula>
    </cfRule>
    <cfRule type="cellIs" dxfId="324" priority="134" operator="equal">
      <formula>"SI"</formula>
    </cfRule>
  </conditionalFormatting>
  <conditionalFormatting sqref="CD44:CS48">
    <cfRule type="cellIs" dxfId="323" priority="131" operator="equal">
      <formula>"NO"</formula>
    </cfRule>
    <cfRule type="cellIs" dxfId="322" priority="132" operator="equal">
      <formula>"SI"</formula>
    </cfRule>
  </conditionalFormatting>
  <conditionalFormatting sqref="CD50:CS54">
    <cfRule type="cellIs" dxfId="321" priority="129" operator="equal">
      <formula>"NO"</formula>
    </cfRule>
    <cfRule type="cellIs" dxfId="320" priority="130" operator="equal">
      <formula>"SI"</formula>
    </cfRule>
  </conditionalFormatting>
  <conditionalFormatting sqref="CD56:CS60">
    <cfRule type="cellIs" dxfId="319" priority="127" operator="equal">
      <formula>"NO"</formula>
    </cfRule>
    <cfRule type="cellIs" dxfId="318" priority="128" operator="equal">
      <formula>"SI"</formula>
    </cfRule>
  </conditionalFormatting>
  <conditionalFormatting sqref="CD62:CS66">
    <cfRule type="cellIs" dxfId="317" priority="125" operator="equal">
      <formula>"NO"</formula>
    </cfRule>
    <cfRule type="cellIs" dxfId="316" priority="126" operator="equal">
      <formula>"SI"</formula>
    </cfRule>
  </conditionalFormatting>
  <conditionalFormatting sqref="CD68:CS72">
    <cfRule type="cellIs" dxfId="315" priority="123" operator="equal">
      <formula>"NO"</formula>
    </cfRule>
    <cfRule type="cellIs" dxfId="314" priority="124" operator="equal">
      <formula>"SI"</formula>
    </cfRule>
  </conditionalFormatting>
  <conditionalFormatting sqref="CD74:CS78">
    <cfRule type="cellIs" dxfId="313" priority="121" operator="equal">
      <formula>"NO"</formula>
    </cfRule>
    <cfRule type="cellIs" dxfId="312" priority="122" operator="equal">
      <formula>"SI"</formula>
    </cfRule>
  </conditionalFormatting>
  <conditionalFormatting sqref="CD80:CS84">
    <cfRule type="cellIs" dxfId="311" priority="119" operator="equal">
      <formula>"NO"</formula>
    </cfRule>
    <cfRule type="cellIs" dxfId="310" priority="120" operator="equal">
      <formula>"SI"</formula>
    </cfRule>
  </conditionalFormatting>
  <conditionalFormatting sqref="CD86:CS90">
    <cfRule type="cellIs" dxfId="309" priority="117" operator="equal">
      <formula>"NO"</formula>
    </cfRule>
    <cfRule type="cellIs" dxfId="308" priority="118" operator="equal">
      <formula>"SI"</formula>
    </cfRule>
  </conditionalFormatting>
  <conditionalFormatting sqref="CD92:CS96">
    <cfRule type="cellIs" dxfId="307" priority="115" operator="equal">
      <formula>"NO"</formula>
    </cfRule>
    <cfRule type="cellIs" dxfId="306" priority="116" operator="equal">
      <formula>"SI"</formula>
    </cfRule>
  </conditionalFormatting>
  <conditionalFormatting sqref="CD98:CS102">
    <cfRule type="cellIs" dxfId="305" priority="113" operator="equal">
      <formula>"NO"</formula>
    </cfRule>
    <cfRule type="cellIs" dxfId="304" priority="114" operator="equal">
      <formula>"SI"</formula>
    </cfRule>
  </conditionalFormatting>
  <conditionalFormatting sqref="CD104:CS108">
    <cfRule type="cellIs" dxfId="303" priority="111" operator="equal">
      <formula>"NO"</formula>
    </cfRule>
    <cfRule type="cellIs" dxfId="302" priority="112" operator="equal">
      <formula>"SI"</formula>
    </cfRule>
  </conditionalFormatting>
  <conditionalFormatting sqref="CD110:CS114">
    <cfRule type="cellIs" dxfId="301" priority="109" operator="equal">
      <formula>"NO"</formula>
    </cfRule>
    <cfRule type="cellIs" dxfId="300" priority="110" operator="equal">
      <formula>"SI"</formula>
    </cfRule>
  </conditionalFormatting>
  <conditionalFormatting sqref="CD116:CS120">
    <cfRule type="cellIs" dxfId="299" priority="107" operator="equal">
      <formula>"NO"</formula>
    </cfRule>
    <cfRule type="cellIs" dxfId="298" priority="108" operator="equal">
      <formula>"SI"</formula>
    </cfRule>
  </conditionalFormatting>
  <conditionalFormatting sqref="CD122:CS126">
    <cfRule type="cellIs" dxfId="297" priority="105" operator="equal">
      <formula>"NO"</formula>
    </cfRule>
    <cfRule type="cellIs" dxfId="296" priority="106" operator="equal">
      <formula>"SI"</formula>
    </cfRule>
  </conditionalFormatting>
  <conditionalFormatting sqref="CD128:CS132">
    <cfRule type="cellIs" dxfId="295" priority="103" operator="equal">
      <formula>"NO"</formula>
    </cfRule>
    <cfRule type="cellIs" dxfId="294" priority="104" operator="equal">
      <formula>"SI"</formula>
    </cfRule>
  </conditionalFormatting>
  <conditionalFormatting sqref="CD134:CS138">
    <cfRule type="cellIs" dxfId="293" priority="101" operator="equal">
      <formula>"NO"</formula>
    </cfRule>
    <cfRule type="cellIs" dxfId="292" priority="102" operator="equal">
      <formula>"SI"</formula>
    </cfRule>
  </conditionalFormatting>
  <conditionalFormatting sqref="CD140:CS144">
    <cfRule type="cellIs" dxfId="291" priority="99" operator="equal">
      <formula>"NO"</formula>
    </cfRule>
    <cfRule type="cellIs" dxfId="290" priority="100" operator="equal">
      <formula>"SI"</formula>
    </cfRule>
  </conditionalFormatting>
  <conditionalFormatting sqref="CD146:CS150">
    <cfRule type="cellIs" dxfId="289" priority="97" operator="equal">
      <formula>"NO"</formula>
    </cfRule>
    <cfRule type="cellIs" dxfId="288" priority="98" operator="equal">
      <formula>"SI"</formula>
    </cfRule>
  </conditionalFormatting>
  <conditionalFormatting sqref="CD152:CS156">
    <cfRule type="cellIs" dxfId="287" priority="95" operator="equal">
      <formula>"NO"</formula>
    </cfRule>
    <cfRule type="cellIs" dxfId="286" priority="96" operator="equal">
      <formula>"SI"</formula>
    </cfRule>
  </conditionalFormatting>
  <conditionalFormatting sqref="CD158:CS162">
    <cfRule type="cellIs" dxfId="285" priority="93" operator="equal">
      <formula>"NO"</formula>
    </cfRule>
    <cfRule type="cellIs" dxfId="284" priority="94" operator="equal">
      <formula>"SI"</formula>
    </cfRule>
  </conditionalFormatting>
  <conditionalFormatting sqref="DD26:DS30">
    <cfRule type="cellIs" dxfId="283" priority="91" operator="equal">
      <formula>"NO"</formula>
    </cfRule>
    <cfRule type="cellIs" dxfId="282" priority="92" operator="equal">
      <formula>"SI"</formula>
    </cfRule>
  </conditionalFormatting>
  <conditionalFormatting sqref="CZ26:DC30">
    <cfRule type="cellIs" dxfId="281" priority="89" operator="equal">
      <formula>"NO"</formula>
    </cfRule>
    <cfRule type="cellIs" dxfId="280" priority="90" operator="equal">
      <formula>"SI"</formula>
    </cfRule>
  </conditionalFormatting>
  <conditionalFormatting sqref="DD32:DS36">
    <cfRule type="cellIs" dxfId="279" priority="87" operator="equal">
      <formula>"NO"</formula>
    </cfRule>
    <cfRule type="cellIs" dxfId="278" priority="88" operator="equal">
      <formula>"SI"</formula>
    </cfRule>
  </conditionalFormatting>
  <conditionalFormatting sqref="CZ32:DC36">
    <cfRule type="cellIs" dxfId="277" priority="85" operator="equal">
      <formula>"NO"</formula>
    </cfRule>
    <cfRule type="cellIs" dxfId="276" priority="86" operator="equal">
      <formula>"SI"</formula>
    </cfRule>
  </conditionalFormatting>
  <conditionalFormatting sqref="DD38:DS42">
    <cfRule type="cellIs" dxfId="275" priority="83" operator="equal">
      <formula>"NO"</formula>
    </cfRule>
    <cfRule type="cellIs" dxfId="274" priority="84" operator="equal">
      <formula>"SI"</formula>
    </cfRule>
  </conditionalFormatting>
  <conditionalFormatting sqref="CZ38:DC42">
    <cfRule type="cellIs" dxfId="273" priority="81" operator="equal">
      <formula>"NO"</formula>
    </cfRule>
    <cfRule type="cellIs" dxfId="272" priority="82" operator="equal">
      <formula>"SI"</formula>
    </cfRule>
  </conditionalFormatting>
  <conditionalFormatting sqref="DD44:DS48">
    <cfRule type="cellIs" dxfId="271" priority="79" operator="equal">
      <formula>"NO"</formula>
    </cfRule>
    <cfRule type="cellIs" dxfId="270" priority="80" operator="equal">
      <formula>"SI"</formula>
    </cfRule>
  </conditionalFormatting>
  <conditionalFormatting sqref="CZ44:DC48">
    <cfRule type="cellIs" dxfId="269" priority="77" operator="equal">
      <formula>"NO"</formula>
    </cfRule>
    <cfRule type="cellIs" dxfId="268" priority="78" operator="equal">
      <formula>"SI"</formula>
    </cfRule>
  </conditionalFormatting>
  <conditionalFormatting sqref="DD50:DS54">
    <cfRule type="cellIs" dxfId="267" priority="75" operator="equal">
      <formula>"NO"</formula>
    </cfRule>
    <cfRule type="cellIs" dxfId="266" priority="76" operator="equal">
      <formula>"SI"</formula>
    </cfRule>
  </conditionalFormatting>
  <conditionalFormatting sqref="CZ50:DC54">
    <cfRule type="cellIs" dxfId="265" priority="73" operator="equal">
      <formula>"NO"</formula>
    </cfRule>
    <cfRule type="cellIs" dxfId="264" priority="74" operator="equal">
      <formula>"SI"</formula>
    </cfRule>
  </conditionalFormatting>
  <conditionalFormatting sqref="DD56:DS60">
    <cfRule type="cellIs" dxfId="263" priority="71" operator="equal">
      <formula>"NO"</formula>
    </cfRule>
    <cfRule type="cellIs" dxfId="262" priority="72" operator="equal">
      <formula>"SI"</formula>
    </cfRule>
  </conditionalFormatting>
  <conditionalFormatting sqref="CZ56:DC60">
    <cfRule type="cellIs" dxfId="261" priority="69" operator="equal">
      <formula>"NO"</formula>
    </cfRule>
    <cfRule type="cellIs" dxfId="260" priority="70" operator="equal">
      <formula>"SI"</formula>
    </cfRule>
  </conditionalFormatting>
  <conditionalFormatting sqref="DD62:DS66">
    <cfRule type="cellIs" dxfId="259" priority="67" operator="equal">
      <formula>"NO"</formula>
    </cfRule>
    <cfRule type="cellIs" dxfId="258" priority="68" operator="equal">
      <formula>"SI"</formula>
    </cfRule>
  </conditionalFormatting>
  <conditionalFormatting sqref="CZ62:DC66">
    <cfRule type="cellIs" dxfId="257" priority="65" operator="equal">
      <formula>"NO"</formula>
    </cfRule>
    <cfRule type="cellIs" dxfId="256" priority="66" operator="equal">
      <formula>"SI"</formula>
    </cfRule>
  </conditionalFormatting>
  <conditionalFormatting sqref="DD68:DS72">
    <cfRule type="cellIs" dxfId="255" priority="63" operator="equal">
      <formula>"NO"</formula>
    </cfRule>
    <cfRule type="cellIs" dxfId="254" priority="64" operator="equal">
      <formula>"SI"</formula>
    </cfRule>
  </conditionalFormatting>
  <conditionalFormatting sqref="CZ68:DC72">
    <cfRule type="cellIs" dxfId="253" priority="61" operator="equal">
      <formula>"NO"</formula>
    </cfRule>
    <cfRule type="cellIs" dxfId="252" priority="62" operator="equal">
      <formula>"SI"</formula>
    </cfRule>
  </conditionalFormatting>
  <conditionalFormatting sqref="DD74:DS78">
    <cfRule type="cellIs" dxfId="251" priority="59" operator="equal">
      <formula>"NO"</formula>
    </cfRule>
    <cfRule type="cellIs" dxfId="250" priority="60" operator="equal">
      <formula>"SI"</formula>
    </cfRule>
  </conditionalFormatting>
  <conditionalFormatting sqref="CZ74:DC78">
    <cfRule type="cellIs" dxfId="249" priority="57" operator="equal">
      <formula>"NO"</formula>
    </cfRule>
    <cfRule type="cellIs" dxfId="248" priority="58" operator="equal">
      <formula>"SI"</formula>
    </cfRule>
  </conditionalFormatting>
  <conditionalFormatting sqref="DD80:DS84">
    <cfRule type="cellIs" dxfId="247" priority="55" operator="equal">
      <formula>"NO"</formula>
    </cfRule>
    <cfRule type="cellIs" dxfId="246" priority="56" operator="equal">
      <formula>"SI"</formula>
    </cfRule>
  </conditionalFormatting>
  <conditionalFormatting sqref="CZ80:DC84">
    <cfRule type="cellIs" dxfId="245" priority="53" operator="equal">
      <formula>"NO"</formula>
    </cfRule>
    <cfRule type="cellIs" dxfId="244" priority="54" operator="equal">
      <formula>"SI"</formula>
    </cfRule>
  </conditionalFormatting>
  <conditionalFormatting sqref="DD86:DS90">
    <cfRule type="cellIs" dxfId="243" priority="51" operator="equal">
      <formula>"NO"</formula>
    </cfRule>
    <cfRule type="cellIs" dxfId="242" priority="52" operator="equal">
      <formula>"SI"</formula>
    </cfRule>
  </conditionalFormatting>
  <conditionalFormatting sqref="CZ86:DC90">
    <cfRule type="cellIs" dxfId="241" priority="49" operator="equal">
      <formula>"NO"</formula>
    </cfRule>
    <cfRule type="cellIs" dxfId="240" priority="50" operator="equal">
      <formula>"SI"</formula>
    </cfRule>
  </conditionalFormatting>
  <conditionalFormatting sqref="DD92:DS96">
    <cfRule type="cellIs" dxfId="239" priority="47" operator="equal">
      <formula>"NO"</formula>
    </cfRule>
    <cfRule type="cellIs" dxfId="238" priority="48" operator="equal">
      <formula>"SI"</formula>
    </cfRule>
  </conditionalFormatting>
  <conditionalFormatting sqref="CZ92:DC96">
    <cfRule type="cellIs" dxfId="237" priority="45" operator="equal">
      <formula>"NO"</formula>
    </cfRule>
    <cfRule type="cellIs" dxfId="236" priority="46" operator="equal">
      <formula>"SI"</formula>
    </cfRule>
  </conditionalFormatting>
  <conditionalFormatting sqref="DD98:DS102">
    <cfRule type="cellIs" dxfId="235" priority="43" operator="equal">
      <formula>"NO"</formula>
    </cfRule>
    <cfRule type="cellIs" dxfId="234" priority="44" operator="equal">
      <formula>"SI"</formula>
    </cfRule>
  </conditionalFormatting>
  <conditionalFormatting sqref="CZ98:DC102">
    <cfRule type="cellIs" dxfId="233" priority="41" operator="equal">
      <formula>"NO"</formula>
    </cfRule>
    <cfRule type="cellIs" dxfId="232" priority="42" operator="equal">
      <formula>"SI"</formula>
    </cfRule>
  </conditionalFormatting>
  <conditionalFormatting sqref="DD104:DS108">
    <cfRule type="cellIs" dxfId="231" priority="39" operator="equal">
      <formula>"NO"</formula>
    </cfRule>
    <cfRule type="cellIs" dxfId="230" priority="40" operator="equal">
      <formula>"SI"</formula>
    </cfRule>
  </conditionalFormatting>
  <conditionalFormatting sqref="CZ104:DC108">
    <cfRule type="cellIs" dxfId="229" priority="37" operator="equal">
      <formula>"NO"</formula>
    </cfRule>
    <cfRule type="cellIs" dxfId="228" priority="38" operator="equal">
      <formula>"SI"</formula>
    </cfRule>
  </conditionalFormatting>
  <conditionalFormatting sqref="DD110:DS114">
    <cfRule type="cellIs" dxfId="227" priority="35" operator="equal">
      <formula>"NO"</formula>
    </cfRule>
    <cfRule type="cellIs" dxfId="226" priority="36" operator="equal">
      <formula>"SI"</formula>
    </cfRule>
  </conditionalFormatting>
  <conditionalFormatting sqref="CZ110:DC114">
    <cfRule type="cellIs" dxfId="225" priority="33" operator="equal">
      <formula>"NO"</formula>
    </cfRule>
    <cfRule type="cellIs" dxfId="224" priority="34" operator="equal">
      <formula>"SI"</formula>
    </cfRule>
  </conditionalFormatting>
  <conditionalFormatting sqref="DD116:DS120">
    <cfRule type="cellIs" dxfId="223" priority="31" operator="equal">
      <formula>"NO"</formula>
    </cfRule>
    <cfRule type="cellIs" dxfId="222" priority="32" operator="equal">
      <formula>"SI"</formula>
    </cfRule>
  </conditionalFormatting>
  <conditionalFormatting sqref="CZ116:DC120">
    <cfRule type="cellIs" dxfId="221" priority="29" operator="equal">
      <formula>"NO"</formula>
    </cfRule>
    <cfRule type="cellIs" dxfId="220" priority="30" operator="equal">
      <formula>"SI"</formula>
    </cfRule>
  </conditionalFormatting>
  <conditionalFormatting sqref="DD122:DS126">
    <cfRule type="cellIs" dxfId="219" priority="27" operator="equal">
      <formula>"NO"</formula>
    </cfRule>
    <cfRule type="cellIs" dxfId="218" priority="28" operator="equal">
      <formula>"SI"</formula>
    </cfRule>
  </conditionalFormatting>
  <conditionalFormatting sqref="CZ122:DC126">
    <cfRule type="cellIs" dxfId="217" priority="25" operator="equal">
      <formula>"NO"</formula>
    </cfRule>
    <cfRule type="cellIs" dxfId="216" priority="26" operator="equal">
      <formula>"SI"</formula>
    </cfRule>
  </conditionalFormatting>
  <conditionalFormatting sqref="DD128:DS132">
    <cfRule type="cellIs" dxfId="215" priority="23" operator="equal">
      <formula>"NO"</formula>
    </cfRule>
    <cfRule type="cellIs" dxfId="214" priority="24" operator="equal">
      <formula>"SI"</formula>
    </cfRule>
  </conditionalFormatting>
  <conditionalFormatting sqref="CZ128:DC132">
    <cfRule type="cellIs" dxfId="213" priority="21" operator="equal">
      <formula>"NO"</formula>
    </cfRule>
    <cfRule type="cellIs" dxfId="212" priority="22" operator="equal">
      <formula>"SI"</formula>
    </cfRule>
  </conditionalFormatting>
  <conditionalFormatting sqref="DD134:DS138">
    <cfRule type="cellIs" dxfId="211" priority="19" operator="equal">
      <formula>"NO"</formula>
    </cfRule>
    <cfRule type="cellIs" dxfId="210" priority="20" operator="equal">
      <formula>"SI"</formula>
    </cfRule>
  </conditionalFormatting>
  <conditionalFormatting sqref="CZ134:DC138">
    <cfRule type="cellIs" dxfId="209" priority="17" operator="equal">
      <formula>"NO"</formula>
    </cfRule>
    <cfRule type="cellIs" dxfId="208" priority="18" operator="equal">
      <formula>"SI"</formula>
    </cfRule>
  </conditionalFormatting>
  <conditionalFormatting sqref="DD140:DS144">
    <cfRule type="cellIs" dxfId="207" priority="15" operator="equal">
      <formula>"NO"</formula>
    </cfRule>
    <cfRule type="cellIs" dxfId="206" priority="16" operator="equal">
      <formula>"SI"</formula>
    </cfRule>
  </conditionalFormatting>
  <conditionalFormatting sqref="CZ140:DC144">
    <cfRule type="cellIs" dxfId="205" priority="13" operator="equal">
      <formula>"NO"</formula>
    </cfRule>
    <cfRule type="cellIs" dxfId="204" priority="14" operator="equal">
      <formula>"SI"</formula>
    </cfRule>
  </conditionalFormatting>
  <conditionalFormatting sqref="DD146:DS150">
    <cfRule type="cellIs" dxfId="203" priority="11" operator="equal">
      <formula>"NO"</formula>
    </cfRule>
    <cfRule type="cellIs" dxfId="202" priority="12" operator="equal">
      <formula>"SI"</formula>
    </cfRule>
  </conditionalFormatting>
  <conditionalFormatting sqref="CZ146:DC150">
    <cfRule type="cellIs" dxfId="201" priority="9" operator="equal">
      <formula>"NO"</formula>
    </cfRule>
    <cfRule type="cellIs" dxfId="200" priority="10" operator="equal">
      <formula>"SI"</formula>
    </cfRule>
  </conditionalFormatting>
  <conditionalFormatting sqref="DD152:DS156">
    <cfRule type="cellIs" dxfId="199" priority="7" operator="equal">
      <formula>"NO"</formula>
    </cfRule>
    <cfRule type="cellIs" dxfId="198" priority="8" operator="equal">
      <formula>"SI"</formula>
    </cfRule>
  </conditionalFormatting>
  <conditionalFormatting sqref="CZ152:DC156">
    <cfRule type="cellIs" dxfId="197" priority="5" operator="equal">
      <formula>"NO"</formula>
    </cfRule>
    <cfRule type="cellIs" dxfId="196" priority="6" operator="equal">
      <formula>"SI"</formula>
    </cfRule>
  </conditionalFormatting>
  <conditionalFormatting sqref="DD158:DS162">
    <cfRule type="cellIs" dxfId="195" priority="3" operator="equal">
      <formula>"NO"</formula>
    </cfRule>
    <cfRule type="cellIs" dxfId="194" priority="4" operator="equal">
      <formula>"SI"</formula>
    </cfRule>
  </conditionalFormatting>
  <conditionalFormatting sqref="CZ158:DC162">
    <cfRule type="cellIs" dxfId="193" priority="1" operator="equal">
      <formula>"NO"</formula>
    </cfRule>
    <cfRule type="cellIs" dxfId="192" priority="2" operator="equal">
      <formula>"SI"</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3267" operator="equal" id="{DE1A7E6B-2CA8-43FF-8C21-3F84CCE4E76A}">
            <xm:f>'\Users\admdin12\Desktop\ADMINISTRACION DEL RIESGO\ARI - 2024\1. MATRICES INSTITUCIONALES 2024\[1. MATRIZ INSTITUCIONAL DE RIESGOS DE CORRUPCIÓN 2024.xlsx]Listas'!#REF!</xm:f>
            <x14:dxf>
              <fill>
                <patternFill>
                  <bgColor rgb="FF92D050"/>
                </patternFill>
              </fill>
            </x14:dxf>
          </x14:cfRule>
          <xm:sqref>AR20:AS24</xm:sqref>
        </x14:conditionalFormatting>
        <x14:conditionalFormatting xmlns:xm="http://schemas.microsoft.com/office/excel/2006/main">
          <x14:cfRule type="cellIs" priority="3210" operator="equal" id="{6A8BA820-6351-49FD-A30C-BA0B1BD3094A}">
            <xm:f>'\Users\admdin12\Desktop\ADMINISTRACION DEL RIESGO\ARI - 2024\1. MATRICES INSTITUCIONALES 2024\[1. MATRIZ INSTITUCIONAL DE RIESGOS DE CORRUPCIÓN 2024.xlsx]Listas'!#REF!</xm:f>
            <x14:dxf>
              <fill>
                <patternFill>
                  <bgColor rgb="FF92D050"/>
                </patternFill>
              </fill>
            </x14:dxf>
          </x14:cfRule>
          <xm:sqref>AR26:AS30</xm:sqref>
        </x14:conditionalFormatting>
        <x14:conditionalFormatting xmlns:xm="http://schemas.microsoft.com/office/excel/2006/main">
          <x14:cfRule type="cellIs" priority="3159" operator="equal" id="{529EABAB-03A6-457D-837F-C105D024D512}">
            <xm:f>'\Users\admdin12\Desktop\ADMINISTRACION DEL RIESGO\ARI - 2024\1. MATRICES INSTITUCIONALES 2024\[1. MATRIZ INSTITUCIONAL DE RIESGOS DE CORRUPCIÓN 2024.xlsx]Listas'!#REF!</xm:f>
            <x14:dxf>
              <fill>
                <patternFill>
                  <bgColor rgb="FF92D050"/>
                </patternFill>
              </fill>
            </x14:dxf>
          </x14:cfRule>
          <xm:sqref>AR32:AS36</xm:sqref>
        </x14:conditionalFormatting>
        <x14:conditionalFormatting xmlns:xm="http://schemas.microsoft.com/office/excel/2006/main">
          <x14:cfRule type="cellIs" priority="3070" operator="equal" id="{A77A4249-4A46-48C5-8364-D18D4AA7BFEC}">
            <xm:f>'\Users\admdin12\Desktop\ADMINISTRACION DEL RIESGO\ARI - 2024\1. MATRICES INSTITUCIONALES 2024\[1. MATRIZ INSTITUCIONAL DE RIESGOS DE CORRUPCIÓN 2024.xlsx]Listas'!#REF!</xm:f>
            <x14:dxf>
              <fill>
                <patternFill>
                  <bgColor rgb="FF92D050"/>
                </patternFill>
              </fill>
            </x14:dxf>
          </x14:cfRule>
          <xm:sqref>AR44:AS48</xm:sqref>
        </x14:conditionalFormatting>
        <x14:conditionalFormatting xmlns:xm="http://schemas.microsoft.com/office/excel/2006/main">
          <x14:cfRule type="beginsWith" priority="3001" operator="beginsWith" id="{0F3A6C45-1F51-4F52-83A7-1087153F67C2}">
            <xm:f>LEFT(S20,LEN("MUY ALTA "))="MUY ALTA "</xm:f>
            <xm:f>"MUY ALTA "</xm:f>
            <x14:dxf>
              <fill>
                <patternFill>
                  <bgColor rgb="FFFF0000"/>
                </patternFill>
              </fill>
            </x14:dxf>
          </x14:cfRule>
          <x14:cfRule type="beginsWith" priority="3002" operator="beginsWith" id="{EFC18418-56B4-4FA2-A76E-C3776CCB2E5A}">
            <xm:f>LEFT(S20,LEN("MUY ALTA"))="MUY ALTA"</xm:f>
            <xm:f>"MUY ALTA"</xm:f>
            <x14:dxf>
              <fill>
                <patternFill>
                  <bgColor rgb="FFFF0000"/>
                </patternFill>
              </fill>
            </x14:dxf>
          </x14:cfRule>
          <x14:cfRule type="beginsWith" priority="3003" operator="beginsWith" id="{10B622C0-D96F-45B4-B39C-2E850D871624}">
            <xm:f>LEFT(S20,LEN("ALTA"))="ALTA"</xm:f>
            <xm:f>"ALTA"</xm:f>
            <x14:dxf>
              <fill>
                <patternFill>
                  <bgColor rgb="FFFFC000"/>
                </patternFill>
              </fill>
            </x14:dxf>
          </x14:cfRule>
          <x14:cfRule type="beginsWith" priority="3004" operator="beginsWith" id="{90DB3E77-12A7-45C9-8F2F-5FA3EEDF0EAA}">
            <xm:f>LEFT(S20,LEN("MEDIA"))="MEDIA"</xm:f>
            <xm:f>"MEDIA"</xm:f>
            <x14:dxf>
              <fill>
                <patternFill>
                  <bgColor rgb="FFFFFF00"/>
                </patternFill>
              </fill>
            </x14:dxf>
          </x14:cfRule>
          <x14:cfRule type="beginsWith" priority="3005" operator="beginsWith" id="{8CA4EAA5-DA38-45D3-B63C-54B94BA8F321}">
            <xm:f>LEFT(S20,LEN("BAJA"))="BAJA"</xm:f>
            <xm:f>"BAJA"</xm:f>
            <x14:dxf>
              <fill>
                <patternFill>
                  <bgColor rgb="FF00B050"/>
                </patternFill>
              </fill>
            </x14:dxf>
          </x14:cfRule>
          <x14:cfRule type="beginsWith" priority="3006" operator="beginsWith" id="{C0E06055-A35A-4276-9D47-5B8463EEA5C0}">
            <xm:f>LEFT(S20,LEN("MUY BAJA"))="MUY BAJA"</xm:f>
            <xm:f>"MUY BAJA"</xm:f>
            <x14:dxf>
              <fill>
                <patternFill>
                  <bgColor rgb="FF92D050"/>
                </patternFill>
              </fill>
            </x14:dxf>
          </x14:cfRule>
          <xm:sqref>S20:S24</xm:sqref>
        </x14:conditionalFormatting>
        <x14:conditionalFormatting xmlns:xm="http://schemas.microsoft.com/office/excel/2006/main">
          <x14:cfRule type="cellIs" priority="2997" operator="equal" id="{D0AA1FE8-2C93-4FDF-B124-7E7C54C4C9A4}">
            <xm:f>'E:\Users\admdin12\Desktop\2. SUBRED SUR\1. RIESGOS\1. MATRICES DE RIESGOS INSTITUCIONALES\[Matriz institucional de riesgos de Corrupción.xlsx]Listas'!#REF!</xm:f>
            <x14:dxf>
              <fill>
                <patternFill>
                  <bgColor rgb="FF92D050"/>
                </patternFill>
              </fill>
            </x14:dxf>
          </x14:cfRule>
          <xm:sqref>R20:R24</xm:sqref>
        </x14:conditionalFormatting>
        <x14:conditionalFormatting xmlns:xm="http://schemas.microsoft.com/office/excel/2006/main">
          <x14:cfRule type="beginsWith" priority="2960" operator="beginsWith" id="{698D3AD8-1ADA-4FE8-8364-9CF3C277AF84}">
            <xm:f>LEFT(S26,LEN("MUY ALTA "))="MUY ALTA "</xm:f>
            <xm:f>"MUY ALTA "</xm:f>
            <x14:dxf>
              <fill>
                <patternFill>
                  <bgColor rgb="FFFF0000"/>
                </patternFill>
              </fill>
            </x14:dxf>
          </x14:cfRule>
          <x14:cfRule type="beginsWith" priority="2961" operator="beginsWith" id="{A42615B1-3304-4947-8F63-F46B2F3DEB5C}">
            <xm:f>LEFT(S26,LEN("MUY ALTA"))="MUY ALTA"</xm:f>
            <xm:f>"MUY ALTA"</xm:f>
            <x14:dxf>
              <fill>
                <patternFill>
                  <bgColor rgb="FFFF0000"/>
                </patternFill>
              </fill>
            </x14:dxf>
          </x14:cfRule>
          <x14:cfRule type="beginsWith" priority="2962" operator="beginsWith" id="{FC26EF27-EC28-4503-8A79-3C3640792AE3}">
            <xm:f>LEFT(S26,LEN("ALTA"))="ALTA"</xm:f>
            <xm:f>"ALTA"</xm:f>
            <x14:dxf>
              <fill>
                <patternFill>
                  <bgColor rgb="FFFFC000"/>
                </patternFill>
              </fill>
            </x14:dxf>
          </x14:cfRule>
          <x14:cfRule type="beginsWith" priority="2963" operator="beginsWith" id="{E88C0472-487C-4347-8E17-1DF338B1DC92}">
            <xm:f>LEFT(S26,LEN("MEDIA"))="MEDIA"</xm:f>
            <xm:f>"MEDIA"</xm:f>
            <x14:dxf>
              <fill>
                <patternFill>
                  <bgColor rgb="FFFFFF00"/>
                </patternFill>
              </fill>
            </x14:dxf>
          </x14:cfRule>
          <x14:cfRule type="beginsWith" priority="2964" operator="beginsWith" id="{4A0FF6EB-4BCE-4ECC-A32E-93CD4AB6C9E0}">
            <xm:f>LEFT(S26,LEN("BAJA"))="BAJA"</xm:f>
            <xm:f>"BAJA"</xm:f>
            <x14:dxf>
              <fill>
                <patternFill>
                  <bgColor rgb="FF00B050"/>
                </patternFill>
              </fill>
            </x14:dxf>
          </x14:cfRule>
          <x14:cfRule type="beginsWith" priority="2965" operator="beginsWith" id="{A94D6595-A187-4D59-871A-8178D5ED6DAE}">
            <xm:f>LEFT(S26,LEN("MUY BAJA"))="MUY BAJA"</xm:f>
            <xm:f>"MUY BAJA"</xm:f>
            <x14:dxf>
              <fill>
                <patternFill>
                  <bgColor rgb="FF92D050"/>
                </patternFill>
              </fill>
            </x14:dxf>
          </x14:cfRule>
          <xm:sqref>S26:S30</xm:sqref>
        </x14:conditionalFormatting>
        <x14:conditionalFormatting xmlns:xm="http://schemas.microsoft.com/office/excel/2006/main">
          <x14:cfRule type="cellIs" priority="2956" operator="equal" id="{D865A396-65DC-4986-B029-5F129045C444}">
            <xm:f>'E:\Users\admdin12\Desktop\2. SUBRED SUR\1. RIESGOS\1. MATRICES DE RIESGOS INSTITUCIONALES\[Matriz institucional de riesgos de Corrupción.xlsx]Listas'!#REF!</xm:f>
            <x14:dxf>
              <fill>
                <patternFill>
                  <bgColor rgb="FF92D050"/>
                </patternFill>
              </fill>
            </x14:dxf>
          </x14:cfRule>
          <xm:sqref>R26:R30</xm:sqref>
        </x14:conditionalFormatting>
        <x14:conditionalFormatting xmlns:xm="http://schemas.microsoft.com/office/excel/2006/main">
          <x14:cfRule type="beginsWith" priority="2922" operator="beginsWith" id="{1AAE07F8-2CA7-4C05-AF36-B0B23F1BACA5}">
            <xm:f>LEFT(S32,LEN("MUY ALTA "))="MUY ALTA "</xm:f>
            <xm:f>"MUY ALTA "</xm:f>
            <x14:dxf>
              <fill>
                <patternFill>
                  <bgColor rgb="FFFF0000"/>
                </patternFill>
              </fill>
            </x14:dxf>
          </x14:cfRule>
          <x14:cfRule type="beginsWith" priority="2923" operator="beginsWith" id="{B72A441C-43DA-4E62-87DB-036D307EAEAA}">
            <xm:f>LEFT(S32,LEN("MUY ALTA"))="MUY ALTA"</xm:f>
            <xm:f>"MUY ALTA"</xm:f>
            <x14:dxf>
              <fill>
                <patternFill>
                  <bgColor rgb="FFFF0000"/>
                </patternFill>
              </fill>
            </x14:dxf>
          </x14:cfRule>
          <x14:cfRule type="beginsWith" priority="2924" operator="beginsWith" id="{AEF966EB-44C1-4BBF-ADCF-B8208963B256}">
            <xm:f>LEFT(S32,LEN("ALTA"))="ALTA"</xm:f>
            <xm:f>"ALTA"</xm:f>
            <x14:dxf>
              <fill>
                <patternFill>
                  <bgColor rgb="FFFFC000"/>
                </patternFill>
              </fill>
            </x14:dxf>
          </x14:cfRule>
          <x14:cfRule type="beginsWith" priority="2925" operator="beginsWith" id="{2123EF72-150C-4B0F-AD3A-27B83D09F522}">
            <xm:f>LEFT(S32,LEN("MEDIA"))="MEDIA"</xm:f>
            <xm:f>"MEDIA"</xm:f>
            <x14:dxf>
              <fill>
                <patternFill>
                  <bgColor rgb="FFFFFF00"/>
                </patternFill>
              </fill>
            </x14:dxf>
          </x14:cfRule>
          <x14:cfRule type="beginsWith" priority="2926" operator="beginsWith" id="{785D99A8-D98C-4AB9-ACE1-AC9CF8C937D3}">
            <xm:f>LEFT(S32,LEN("BAJA"))="BAJA"</xm:f>
            <xm:f>"BAJA"</xm:f>
            <x14:dxf>
              <fill>
                <patternFill>
                  <bgColor rgb="FF00B050"/>
                </patternFill>
              </fill>
            </x14:dxf>
          </x14:cfRule>
          <x14:cfRule type="beginsWith" priority="2927" operator="beginsWith" id="{5FBDEB9D-E0AA-4A0D-BA86-E17E2702560E}">
            <xm:f>LEFT(S32,LEN("MUY BAJA"))="MUY BAJA"</xm:f>
            <xm:f>"MUY BAJA"</xm:f>
            <x14:dxf>
              <fill>
                <patternFill>
                  <bgColor rgb="FF92D050"/>
                </patternFill>
              </fill>
            </x14:dxf>
          </x14:cfRule>
          <xm:sqref>S32:S36</xm:sqref>
        </x14:conditionalFormatting>
        <x14:conditionalFormatting xmlns:xm="http://schemas.microsoft.com/office/excel/2006/main">
          <x14:cfRule type="cellIs" priority="2918" operator="equal" id="{02A0EF54-0751-41EE-A367-64FF994BB745}">
            <xm:f>'E:\Users\admdin12\Desktop\2. SUBRED SUR\1. RIESGOS\1. MATRICES DE RIESGOS INSTITUCIONALES\[Matriz institucional de riesgos de Corrupción.xlsx]Listas'!#REF!</xm:f>
            <x14:dxf>
              <fill>
                <patternFill>
                  <bgColor rgb="FF92D050"/>
                </patternFill>
              </fill>
            </x14:dxf>
          </x14:cfRule>
          <xm:sqref>R32:R36</xm:sqref>
        </x14:conditionalFormatting>
        <x14:conditionalFormatting xmlns:xm="http://schemas.microsoft.com/office/excel/2006/main">
          <x14:cfRule type="beginsWith" priority="2884" operator="beginsWith" id="{8F0F1E8C-C4AB-417F-B125-E2BC79098CA8}">
            <xm:f>LEFT(S44,LEN("MUY ALTA "))="MUY ALTA "</xm:f>
            <xm:f>"MUY ALTA "</xm:f>
            <x14:dxf>
              <fill>
                <patternFill>
                  <bgColor rgb="FFFF0000"/>
                </patternFill>
              </fill>
            </x14:dxf>
          </x14:cfRule>
          <x14:cfRule type="beginsWith" priority="2885" operator="beginsWith" id="{F388EAF2-2A93-462A-BB4A-91FC922CFFD2}">
            <xm:f>LEFT(S44,LEN("MUY ALTA"))="MUY ALTA"</xm:f>
            <xm:f>"MUY ALTA"</xm:f>
            <x14:dxf>
              <fill>
                <patternFill>
                  <bgColor rgb="FFFF0000"/>
                </patternFill>
              </fill>
            </x14:dxf>
          </x14:cfRule>
          <x14:cfRule type="beginsWith" priority="2886" operator="beginsWith" id="{839ED0F4-01D0-45D6-857B-74D2506C6031}">
            <xm:f>LEFT(S44,LEN("ALTA"))="ALTA"</xm:f>
            <xm:f>"ALTA"</xm:f>
            <x14:dxf>
              <fill>
                <patternFill>
                  <bgColor rgb="FFFFC000"/>
                </patternFill>
              </fill>
            </x14:dxf>
          </x14:cfRule>
          <x14:cfRule type="beginsWith" priority="2887" operator="beginsWith" id="{B5EB2BDF-6B6A-40EE-983A-87884FB78951}">
            <xm:f>LEFT(S44,LEN("MEDIA"))="MEDIA"</xm:f>
            <xm:f>"MEDIA"</xm:f>
            <x14:dxf>
              <fill>
                <patternFill>
                  <bgColor rgb="FFFFFF00"/>
                </patternFill>
              </fill>
            </x14:dxf>
          </x14:cfRule>
          <x14:cfRule type="beginsWith" priority="2888" operator="beginsWith" id="{E335DAB5-BC6C-467A-9780-6CFA6B8103E0}">
            <xm:f>LEFT(S44,LEN("BAJA"))="BAJA"</xm:f>
            <xm:f>"BAJA"</xm:f>
            <x14:dxf>
              <fill>
                <patternFill>
                  <bgColor rgb="FF00B050"/>
                </patternFill>
              </fill>
            </x14:dxf>
          </x14:cfRule>
          <x14:cfRule type="beginsWith" priority="2889" operator="beginsWith" id="{8B443F58-12E3-4F1F-A342-25616CF2B273}">
            <xm:f>LEFT(S44,LEN("MUY BAJA"))="MUY BAJA"</xm:f>
            <xm:f>"MUY BAJA"</xm:f>
            <x14:dxf>
              <fill>
                <patternFill>
                  <bgColor rgb="FF92D050"/>
                </patternFill>
              </fill>
            </x14:dxf>
          </x14:cfRule>
          <xm:sqref>S44:S48</xm:sqref>
        </x14:conditionalFormatting>
        <x14:conditionalFormatting xmlns:xm="http://schemas.microsoft.com/office/excel/2006/main">
          <x14:cfRule type="cellIs" priority="2880" operator="equal" id="{4E485CE1-A66C-4E59-8C14-B9D6B54D0123}">
            <xm:f>'E:\Users\admdin12\Desktop\2. SUBRED SUR\1. RIESGOS\1. MATRICES DE RIESGOS INSTITUCIONALES\[Matriz institucional de riesgos de Corrupción.xlsx]Listas'!#REF!</xm:f>
            <x14:dxf>
              <fill>
                <patternFill>
                  <bgColor rgb="FF92D050"/>
                </patternFill>
              </fill>
            </x14:dxf>
          </x14:cfRule>
          <xm:sqref>R44:R48</xm:sqref>
        </x14:conditionalFormatting>
        <x14:conditionalFormatting xmlns:xm="http://schemas.microsoft.com/office/excel/2006/main">
          <x14:cfRule type="cellIs" priority="2722" operator="equal" id="{67DAEDEA-E4F9-4A89-A470-19A23FA01E9D}">
            <xm:f>'\Users\admdin12\Desktop\ADMINISTRACION DEL RIESGO\ARI - 2024\1. MATRICES INSTITUCIONALES 2024\[1. MATRIZ INSTITUCIONAL DE RIESGOS DE CORRUPCIÓN 2024.xlsx]Listas'!#REF!</xm:f>
            <x14:dxf>
              <fill>
                <patternFill>
                  <bgColor rgb="FF92D050"/>
                </patternFill>
              </fill>
            </x14:dxf>
          </x14:cfRule>
          <xm:sqref>AR38:AS42</xm:sqref>
        </x14:conditionalFormatting>
        <x14:conditionalFormatting xmlns:xm="http://schemas.microsoft.com/office/excel/2006/main">
          <x14:cfRule type="beginsWith" priority="2653" operator="beginsWith" id="{D5FEB1CA-85F2-45EF-9E3B-CE04F4E74EFA}">
            <xm:f>LEFT(S38,LEN("MUY ALTA "))="MUY ALTA "</xm:f>
            <xm:f>"MUY ALTA "</xm:f>
            <x14:dxf>
              <fill>
                <patternFill>
                  <bgColor rgb="FFFF0000"/>
                </patternFill>
              </fill>
            </x14:dxf>
          </x14:cfRule>
          <x14:cfRule type="beginsWith" priority="2654" operator="beginsWith" id="{3EBE6CA4-2EEF-4A16-932C-EC94ECBC91AA}">
            <xm:f>LEFT(S38,LEN("MUY ALTA"))="MUY ALTA"</xm:f>
            <xm:f>"MUY ALTA"</xm:f>
            <x14:dxf>
              <fill>
                <patternFill>
                  <bgColor rgb="FFFF0000"/>
                </patternFill>
              </fill>
            </x14:dxf>
          </x14:cfRule>
          <x14:cfRule type="beginsWith" priority="2655" operator="beginsWith" id="{2703D23D-B4C9-4F6D-A6D6-8289ACE1B35F}">
            <xm:f>LEFT(S38,LEN("ALTA"))="ALTA"</xm:f>
            <xm:f>"ALTA"</xm:f>
            <x14:dxf>
              <fill>
                <patternFill>
                  <bgColor rgb="FFFFC000"/>
                </patternFill>
              </fill>
            </x14:dxf>
          </x14:cfRule>
          <x14:cfRule type="beginsWith" priority="2656" operator="beginsWith" id="{A6BA32C7-3678-4473-ACC6-5F5CB61114F9}">
            <xm:f>LEFT(S38,LEN("MEDIA"))="MEDIA"</xm:f>
            <xm:f>"MEDIA"</xm:f>
            <x14:dxf>
              <fill>
                <patternFill>
                  <bgColor rgb="FFFFFF00"/>
                </patternFill>
              </fill>
            </x14:dxf>
          </x14:cfRule>
          <x14:cfRule type="beginsWith" priority="2657" operator="beginsWith" id="{3CE5AF18-9C1C-421F-AFFD-75FE98502BBD}">
            <xm:f>LEFT(S38,LEN("BAJA"))="BAJA"</xm:f>
            <xm:f>"BAJA"</xm:f>
            <x14:dxf>
              <fill>
                <patternFill>
                  <bgColor rgb="FF00B050"/>
                </patternFill>
              </fill>
            </x14:dxf>
          </x14:cfRule>
          <x14:cfRule type="beginsWith" priority="2658" operator="beginsWith" id="{3C01E234-E9C1-4353-9270-47F49F326BDA}">
            <xm:f>LEFT(S38,LEN("MUY BAJA"))="MUY BAJA"</xm:f>
            <xm:f>"MUY BAJA"</xm:f>
            <x14:dxf>
              <fill>
                <patternFill>
                  <bgColor rgb="FF92D050"/>
                </patternFill>
              </fill>
            </x14:dxf>
          </x14:cfRule>
          <xm:sqref>S38:S42</xm:sqref>
        </x14:conditionalFormatting>
        <x14:conditionalFormatting xmlns:xm="http://schemas.microsoft.com/office/excel/2006/main">
          <x14:cfRule type="cellIs" priority="2649" operator="equal" id="{417975C5-21E1-43AD-9EF8-9CC3BF42DAC0}">
            <xm:f>'E:\Users\admdin12\Desktop\2. SUBRED SUR\1. RIESGOS\1. MATRICES DE RIESGOS INSTITUCIONALES\[Matriz institucional de riesgos de Corrupción.xlsx]Listas'!#REF!</xm:f>
            <x14:dxf>
              <fill>
                <patternFill>
                  <bgColor rgb="FF92D050"/>
                </patternFill>
              </fill>
            </x14:dxf>
          </x14:cfRule>
          <xm:sqref>R38:R42</xm:sqref>
        </x14:conditionalFormatting>
        <x14:conditionalFormatting xmlns:xm="http://schemas.microsoft.com/office/excel/2006/main">
          <x14:cfRule type="cellIs" priority="2615" operator="equal" id="{F3EFEF69-E47C-4D77-9146-40D67350455F}">
            <xm:f>'\Users\admdin12\Desktop\ADMINISTRACION DEL RIESGO\ARI - 2024\1. MATRICES INSTITUCIONALES 2024\[1. MATRIZ INSTITUCIONAL DE RIESGOS DE CORRUPCIÓN 2024.xlsx]Listas'!#REF!</xm:f>
            <x14:dxf>
              <fill>
                <patternFill>
                  <bgColor rgb="FF92D050"/>
                </patternFill>
              </fill>
            </x14:dxf>
          </x14:cfRule>
          <xm:sqref>AR50:AS54</xm:sqref>
        </x14:conditionalFormatting>
        <x14:conditionalFormatting xmlns:xm="http://schemas.microsoft.com/office/excel/2006/main">
          <x14:cfRule type="beginsWith" priority="2561" operator="beginsWith" id="{3A3D8FAA-1CA5-4A60-988A-4EB1D3F2EF1B}">
            <xm:f>LEFT(S50,LEN("MUY ALTA "))="MUY ALTA "</xm:f>
            <xm:f>"MUY ALTA "</xm:f>
            <x14:dxf>
              <fill>
                <patternFill>
                  <bgColor rgb="FFFF0000"/>
                </patternFill>
              </fill>
            </x14:dxf>
          </x14:cfRule>
          <x14:cfRule type="beginsWith" priority="2562" operator="beginsWith" id="{FAF1AD35-B238-4E9C-8F7B-5E80C296E6D3}">
            <xm:f>LEFT(S50,LEN("MUY ALTA"))="MUY ALTA"</xm:f>
            <xm:f>"MUY ALTA"</xm:f>
            <x14:dxf>
              <fill>
                <patternFill>
                  <bgColor rgb="FFFF0000"/>
                </patternFill>
              </fill>
            </x14:dxf>
          </x14:cfRule>
          <x14:cfRule type="beginsWith" priority="2563" operator="beginsWith" id="{58E291A9-D6BD-442B-9E82-C7702C258AF6}">
            <xm:f>LEFT(S50,LEN("ALTA"))="ALTA"</xm:f>
            <xm:f>"ALTA"</xm:f>
            <x14:dxf>
              <fill>
                <patternFill>
                  <bgColor rgb="FFFFC000"/>
                </patternFill>
              </fill>
            </x14:dxf>
          </x14:cfRule>
          <x14:cfRule type="beginsWith" priority="2564" operator="beginsWith" id="{9CA0E55B-0D82-4757-AF7D-D0E627FF4877}">
            <xm:f>LEFT(S50,LEN("MEDIA"))="MEDIA"</xm:f>
            <xm:f>"MEDIA"</xm:f>
            <x14:dxf>
              <fill>
                <patternFill>
                  <bgColor rgb="FFFFFF00"/>
                </patternFill>
              </fill>
            </x14:dxf>
          </x14:cfRule>
          <x14:cfRule type="beginsWith" priority="2565" operator="beginsWith" id="{C54243D6-96FB-43F3-B9C4-ABA1B911888C}">
            <xm:f>LEFT(S50,LEN("BAJA"))="BAJA"</xm:f>
            <xm:f>"BAJA"</xm:f>
            <x14:dxf>
              <fill>
                <patternFill>
                  <bgColor rgb="FF00B050"/>
                </patternFill>
              </fill>
            </x14:dxf>
          </x14:cfRule>
          <x14:cfRule type="beginsWith" priority="2566" operator="beginsWith" id="{238FB7AA-851A-4303-9CE6-B067C2A40CE7}">
            <xm:f>LEFT(S50,LEN("MUY BAJA"))="MUY BAJA"</xm:f>
            <xm:f>"MUY BAJA"</xm:f>
            <x14:dxf>
              <fill>
                <patternFill>
                  <bgColor rgb="FF92D050"/>
                </patternFill>
              </fill>
            </x14:dxf>
          </x14:cfRule>
          <xm:sqref>S50:S54</xm:sqref>
        </x14:conditionalFormatting>
        <x14:conditionalFormatting xmlns:xm="http://schemas.microsoft.com/office/excel/2006/main">
          <x14:cfRule type="cellIs" priority="2557" operator="equal" id="{BD4C7CA6-0F8B-492B-B1B8-AFCF191F7767}">
            <xm:f>'E:\Users\admdin12\Desktop\2. SUBRED SUR\1. RIESGOS\1. MATRICES DE RIESGOS INSTITUCIONALES\[Matriz institucional de riesgos de Corrupción.xlsx]Listas'!#REF!</xm:f>
            <x14:dxf>
              <fill>
                <patternFill>
                  <bgColor rgb="FF92D050"/>
                </patternFill>
              </fill>
            </x14:dxf>
          </x14:cfRule>
          <xm:sqref>R50:R54</xm:sqref>
        </x14:conditionalFormatting>
        <x14:conditionalFormatting xmlns:xm="http://schemas.microsoft.com/office/excel/2006/main">
          <x14:cfRule type="cellIs" priority="2484" operator="equal" id="{543A9431-3B87-45A4-8B4D-C206576A5093}">
            <xm:f>'\Users\admdin12\Desktop\ADMINISTRACION DEL RIESGO\ARI - 2024\1. MATRICES INSTITUCIONALES 2024\[1. MATRIZ INSTITUCIONAL DE RIESGOS DE CORRUPCIÓN 2024.xlsx]Listas'!#REF!</xm:f>
            <x14:dxf>
              <fill>
                <patternFill>
                  <bgColor rgb="FF92D050"/>
                </patternFill>
              </fill>
            </x14:dxf>
          </x14:cfRule>
          <xm:sqref>AR56:AS60</xm:sqref>
        </x14:conditionalFormatting>
        <x14:conditionalFormatting xmlns:xm="http://schemas.microsoft.com/office/excel/2006/main">
          <x14:cfRule type="beginsWith" priority="2430" operator="beginsWith" id="{98E7DF42-13B4-435F-9790-E0678534FBA4}">
            <xm:f>LEFT(S56,LEN("MUY ALTA "))="MUY ALTA "</xm:f>
            <xm:f>"MUY ALTA "</xm:f>
            <x14:dxf>
              <fill>
                <patternFill>
                  <bgColor rgb="FFFF0000"/>
                </patternFill>
              </fill>
            </x14:dxf>
          </x14:cfRule>
          <x14:cfRule type="beginsWith" priority="2431" operator="beginsWith" id="{05DA1BDA-203F-40FC-81EE-B2790A937796}">
            <xm:f>LEFT(S56,LEN("MUY ALTA"))="MUY ALTA"</xm:f>
            <xm:f>"MUY ALTA"</xm:f>
            <x14:dxf>
              <fill>
                <patternFill>
                  <bgColor rgb="FFFF0000"/>
                </patternFill>
              </fill>
            </x14:dxf>
          </x14:cfRule>
          <x14:cfRule type="beginsWith" priority="2432" operator="beginsWith" id="{D68A1EDA-9E72-470F-A33B-46F15B3D7058}">
            <xm:f>LEFT(S56,LEN("ALTA"))="ALTA"</xm:f>
            <xm:f>"ALTA"</xm:f>
            <x14:dxf>
              <fill>
                <patternFill>
                  <bgColor rgb="FFFFC000"/>
                </patternFill>
              </fill>
            </x14:dxf>
          </x14:cfRule>
          <x14:cfRule type="beginsWith" priority="2433" operator="beginsWith" id="{0FCE929F-5387-4FEB-815C-BC79BBB16EAE}">
            <xm:f>LEFT(S56,LEN("MEDIA"))="MEDIA"</xm:f>
            <xm:f>"MEDIA"</xm:f>
            <x14:dxf>
              <fill>
                <patternFill>
                  <bgColor rgb="FFFFFF00"/>
                </patternFill>
              </fill>
            </x14:dxf>
          </x14:cfRule>
          <x14:cfRule type="beginsWith" priority="2434" operator="beginsWith" id="{F1AFEABB-AB22-4871-B4A5-B043A04992DD}">
            <xm:f>LEFT(S56,LEN("BAJA"))="BAJA"</xm:f>
            <xm:f>"BAJA"</xm:f>
            <x14:dxf>
              <fill>
                <patternFill>
                  <bgColor rgb="FF00B050"/>
                </patternFill>
              </fill>
            </x14:dxf>
          </x14:cfRule>
          <x14:cfRule type="beginsWith" priority="2435" operator="beginsWith" id="{701BBD6A-EE49-41F0-82ED-43B0B13ACEE4}">
            <xm:f>LEFT(S56,LEN("MUY BAJA"))="MUY BAJA"</xm:f>
            <xm:f>"MUY BAJA"</xm:f>
            <x14:dxf>
              <fill>
                <patternFill>
                  <bgColor rgb="FF92D050"/>
                </patternFill>
              </fill>
            </x14:dxf>
          </x14:cfRule>
          <xm:sqref>S56:S60</xm:sqref>
        </x14:conditionalFormatting>
        <x14:conditionalFormatting xmlns:xm="http://schemas.microsoft.com/office/excel/2006/main">
          <x14:cfRule type="cellIs" priority="2426" operator="equal" id="{38E1CC5A-8517-4DA7-94E0-28C191B6AAFA}">
            <xm:f>'E:\Users\admdin12\Desktop\2. SUBRED SUR\1. RIESGOS\1. MATRICES DE RIESGOS INSTITUCIONALES\[Matriz institucional de riesgos de Corrupción.xlsx]Listas'!#REF!</xm:f>
            <x14:dxf>
              <fill>
                <patternFill>
                  <bgColor rgb="FF92D050"/>
                </patternFill>
              </fill>
            </x14:dxf>
          </x14:cfRule>
          <xm:sqref>R56:R60</xm:sqref>
        </x14:conditionalFormatting>
        <x14:conditionalFormatting xmlns:xm="http://schemas.microsoft.com/office/excel/2006/main">
          <x14:cfRule type="cellIs" priority="2353" operator="equal" id="{18E69410-9589-4D33-B491-E1B7C87B9FC5}">
            <xm:f>'\Users\admdin12\Desktop\ADMINISTRACION DEL RIESGO\ARI - 2024\1. MATRICES INSTITUCIONALES 2024\[1. MATRIZ INSTITUCIONAL DE RIESGOS DE CORRUPCIÓN 2024.xlsx]Listas'!#REF!</xm:f>
            <x14:dxf>
              <fill>
                <patternFill>
                  <bgColor rgb="FF92D050"/>
                </patternFill>
              </fill>
            </x14:dxf>
          </x14:cfRule>
          <xm:sqref>AR62:AS66</xm:sqref>
        </x14:conditionalFormatting>
        <x14:conditionalFormatting xmlns:xm="http://schemas.microsoft.com/office/excel/2006/main">
          <x14:cfRule type="beginsWith" priority="2299" operator="beginsWith" id="{F89711BE-6FB6-46D3-A5D7-B05082E6082A}">
            <xm:f>LEFT(S62,LEN("MUY ALTA "))="MUY ALTA "</xm:f>
            <xm:f>"MUY ALTA "</xm:f>
            <x14:dxf>
              <fill>
                <patternFill>
                  <bgColor rgb="FFFF0000"/>
                </patternFill>
              </fill>
            </x14:dxf>
          </x14:cfRule>
          <x14:cfRule type="beginsWith" priority="2300" operator="beginsWith" id="{5781CACB-3BA6-4396-AB37-6C461290C340}">
            <xm:f>LEFT(S62,LEN("MUY ALTA"))="MUY ALTA"</xm:f>
            <xm:f>"MUY ALTA"</xm:f>
            <x14:dxf>
              <fill>
                <patternFill>
                  <bgColor rgb="FFFF0000"/>
                </patternFill>
              </fill>
            </x14:dxf>
          </x14:cfRule>
          <x14:cfRule type="beginsWith" priority="2301" operator="beginsWith" id="{0807AE49-3442-4BA0-9BF8-FDAEFD355B85}">
            <xm:f>LEFT(S62,LEN("ALTA"))="ALTA"</xm:f>
            <xm:f>"ALTA"</xm:f>
            <x14:dxf>
              <fill>
                <patternFill>
                  <bgColor rgb="FFFFC000"/>
                </patternFill>
              </fill>
            </x14:dxf>
          </x14:cfRule>
          <x14:cfRule type="beginsWith" priority="2302" operator="beginsWith" id="{89CD9F32-227A-46B2-BA0F-907A93EB7087}">
            <xm:f>LEFT(S62,LEN("MEDIA"))="MEDIA"</xm:f>
            <xm:f>"MEDIA"</xm:f>
            <x14:dxf>
              <fill>
                <patternFill>
                  <bgColor rgb="FFFFFF00"/>
                </patternFill>
              </fill>
            </x14:dxf>
          </x14:cfRule>
          <x14:cfRule type="beginsWith" priority="2303" operator="beginsWith" id="{34934DAD-7A50-4294-8C2B-BF2E8878B9AB}">
            <xm:f>LEFT(S62,LEN("BAJA"))="BAJA"</xm:f>
            <xm:f>"BAJA"</xm:f>
            <x14:dxf>
              <fill>
                <patternFill>
                  <bgColor rgb="FF00B050"/>
                </patternFill>
              </fill>
            </x14:dxf>
          </x14:cfRule>
          <x14:cfRule type="beginsWith" priority="2304" operator="beginsWith" id="{F75DF801-45F8-445B-B5B5-80F5B0FBACEA}">
            <xm:f>LEFT(S62,LEN("MUY BAJA"))="MUY BAJA"</xm:f>
            <xm:f>"MUY BAJA"</xm:f>
            <x14:dxf>
              <fill>
                <patternFill>
                  <bgColor rgb="FF92D050"/>
                </patternFill>
              </fill>
            </x14:dxf>
          </x14:cfRule>
          <xm:sqref>S62:S66</xm:sqref>
        </x14:conditionalFormatting>
        <x14:conditionalFormatting xmlns:xm="http://schemas.microsoft.com/office/excel/2006/main">
          <x14:cfRule type="cellIs" priority="2295" operator="equal" id="{C61436CE-8323-4569-9D10-A8145D7D80B0}">
            <xm:f>'E:\Users\admdin12\Desktop\2. SUBRED SUR\1. RIESGOS\1. MATRICES DE RIESGOS INSTITUCIONALES\[Matriz institucional de riesgos de Corrupción.xlsx]Listas'!#REF!</xm:f>
            <x14:dxf>
              <fill>
                <patternFill>
                  <bgColor rgb="FF92D050"/>
                </patternFill>
              </fill>
            </x14:dxf>
          </x14:cfRule>
          <xm:sqref>R62:R66</xm:sqref>
        </x14:conditionalFormatting>
        <x14:conditionalFormatting xmlns:xm="http://schemas.microsoft.com/office/excel/2006/main">
          <x14:cfRule type="cellIs" priority="2222" operator="equal" id="{EE5B4D0A-4751-4F20-A9C2-965EF9000D0F}">
            <xm:f>'\Users\admdin12\Desktop\ADMINISTRACION DEL RIESGO\ARI - 2024\1. MATRICES INSTITUCIONALES 2024\[1. MATRIZ INSTITUCIONAL DE RIESGOS DE CORRUPCIÓN 2024.xlsx]Listas'!#REF!</xm:f>
            <x14:dxf>
              <fill>
                <patternFill>
                  <bgColor rgb="FF92D050"/>
                </patternFill>
              </fill>
            </x14:dxf>
          </x14:cfRule>
          <xm:sqref>AR68:AS72</xm:sqref>
        </x14:conditionalFormatting>
        <x14:conditionalFormatting xmlns:xm="http://schemas.microsoft.com/office/excel/2006/main">
          <x14:cfRule type="beginsWith" priority="2168" operator="beginsWith" id="{E16A9898-55A6-44D1-A496-861FC087D795}">
            <xm:f>LEFT(S68,LEN("MUY ALTA "))="MUY ALTA "</xm:f>
            <xm:f>"MUY ALTA "</xm:f>
            <x14:dxf>
              <fill>
                <patternFill>
                  <bgColor rgb="FFFF0000"/>
                </patternFill>
              </fill>
            </x14:dxf>
          </x14:cfRule>
          <x14:cfRule type="beginsWith" priority="2169" operator="beginsWith" id="{94E1C066-4FA3-4C0B-A657-44AF4EFAB667}">
            <xm:f>LEFT(S68,LEN("MUY ALTA"))="MUY ALTA"</xm:f>
            <xm:f>"MUY ALTA"</xm:f>
            <x14:dxf>
              <fill>
                <patternFill>
                  <bgColor rgb="FFFF0000"/>
                </patternFill>
              </fill>
            </x14:dxf>
          </x14:cfRule>
          <x14:cfRule type="beginsWith" priority="2170" operator="beginsWith" id="{CD6F898F-BAA7-4DB7-9B7E-C1D7741B19E2}">
            <xm:f>LEFT(S68,LEN("ALTA"))="ALTA"</xm:f>
            <xm:f>"ALTA"</xm:f>
            <x14:dxf>
              <fill>
                <patternFill>
                  <bgColor rgb="FFFFC000"/>
                </patternFill>
              </fill>
            </x14:dxf>
          </x14:cfRule>
          <x14:cfRule type="beginsWith" priority="2171" operator="beginsWith" id="{9D427A7A-4F47-4C00-91F2-D7B2D6C4CD5A}">
            <xm:f>LEFT(S68,LEN("MEDIA"))="MEDIA"</xm:f>
            <xm:f>"MEDIA"</xm:f>
            <x14:dxf>
              <fill>
                <patternFill>
                  <bgColor rgb="FFFFFF00"/>
                </patternFill>
              </fill>
            </x14:dxf>
          </x14:cfRule>
          <x14:cfRule type="beginsWith" priority="2172" operator="beginsWith" id="{49081235-4104-4BB5-91E5-37C80755CF7B}">
            <xm:f>LEFT(S68,LEN("BAJA"))="BAJA"</xm:f>
            <xm:f>"BAJA"</xm:f>
            <x14:dxf>
              <fill>
                <patternFill>
                  <bgColor rgb="FF00B050"/>
                </patternFill>
              </fill>
            </x14:dxf>
          </x14:cfRule>
          <x14:cfRule type="beginsWith" priority="2173" operator="beginsWith" id="{0576CFB6-70D1-46C7-BE18-F456CEF9D890}">
            <xm:f>LEFT(S68,LEN("MUY BAJA"))="MUY BAJA"</xm:f>
            <xm:f>"MUY BAJA"</xm:f>
            <x14:dxf>
              <fill>
                <patternFill>
                  <bgColor rgb="FF92D050"/>
                </patternFill>
              </fill>
            </x14:dxf>
          </x14:cfRule>
          <xm:sqref>S68:S72</xm:sqref>
        </x14:conditionalFormatting>
        <x14:conditionalFormatting xmlns:xm="http://schemas.microsoft.com/office/excel/2006/main">
          <x14:cfRule type="cellIs" priority="2164" operator="equal" id="{0BC78456-48F9-45B5-92F4-6A785A34C4AD}">
            <xm:f>'E:\Users\admdin12\Desktop\2. SUBRED SUR\1. RIESGOS\1. MATRICES DE RIESGOS INSTITUCIONALES\[Matriz institucional de riesgos de Corrupción.xlsx]Listas'!#REF!</xm:f>
            <x14:dxf>
              <fill>
                <patternFill>
                  <bgColor rgb="FF92D050"/>
                </patternFill>
              </fill>
            </x14:dxf>
          </x14:cfRule>
          <xm:sqref>R68:R72</xm:sqref>
        </x14:conditionalFormatting>
        <x14:conditionalFormatting xmlns:xm="http://schemas.microsoft.com/office/excel/2006/main">
          <x14:cfRule type="cellIs" priority="2091" operator="equal" id="{13CB7A01-BABB-4485-8C16-0AB01322F163}">
            <xm:f>'\Users\admdin12\Desktop\ADMINISTRACION DEL RIESGO\ARI - 2024\1. MATRICES INSTITUCIONALES 2024\[1. MATRIZ INSTITUCIONAL DE RIESGOS DE CORRUPCIÓN 2024.xlsx]Listas'!#REF!</xm:f>
            <x14:dxf>
              <fill>
                <patternFill>
                  <bgColor rgb="FF92D050"/>
                </patternFill>
              </fill>
            </x14:dxf>
          </x14:cfRule>
          <xm:sqref>AR74:AS78</xm:sqref>
        </x14:conditionalFormatting>
        <x14:conditionalFormatting xmlns:xm="http://schemas.microsoft.com/office/excel/2006/main">
          <x14:cfRule type="beginsWith" priority="2037" operator="beginsWith" id="{05105E76-86EB-4E65-801A-BCD5F4C89444}">
            <xm:f>LEFT(S74,LEN("MUY ALTA "))="MUY ALTA "</xm:f>
            <xm:f>"MUY ALTA "</xm:f>
            <x14:dxf>
              <fill>
                <patternFill>
                  <bgColor rgb="FFFF0000"/>
                </patternFill>
              </fill>
            </x14:dxf>
          </x14:cfRule>
          <x14:cfRule type="beginsWith" priority="2038" operator="beginsWith" id="{DEDB60F2-3380-4460-87E0-6958985679DB}">
            <xm:f>LEFT(S74,LEN("MUY ALTA"))="MUY ALTA"</xm:f>
            <xm:f>"MUY ALTA"</xm:f>
            <x14:dxf>
              <fill>
                <patternFill>
                  <bgColor rgb="FFFF0000"/>
                </patternFill>
              </fill>
            </x14:dxf>
          </x14:cfRule>
          <x14:cfRule type="beginsWith" priority="2039" operator="beginsWith" id="{31165B00-C6B8-4994-A3B3-3C3294C50E74}">
            <xm:f>LEFT(S74,LEN("ALTA"))="ALTA"</xm:f>
            <xm:f>"ALTA"</xm:f>
            <x14:dxf>
              <fill>
                <patternFill>
                  <bgColor rgb="FFFFC000"/>
                </patternFill>
              </fill>
            </x14:dxf>
          </x14:cfRule>
          <x14:cfRule type="beginsWith" priority="2040" operator="beginsWith" id="{082F0737-0D9E-4D2E-B935-426C905553FB}">
            <xm:f>LEFT(S74,LEN("MEDIA"))="MEDIA"</xm:f>
            <xm:f>"MEDIA"</xm:f>
            <x14:dxf>
              <fill>
                <patternFill>
                  <bgColor rgb="FFFFFF00"/>
                </patternFill>
              </fill>
            </x14:dxf>
          </x14:cfRule>
          <x14:cfRule type="beginsWith" priority="2041" operator="beginsWith" id="{6B475B3D-25D9-4807-85F2-34E987023391}">
            <xm:f>LEFT(S74,LEN("BAJA"))="BAJA"</xm:f>
            <xm:f>"BAJA"</xm:f>
            <x14:dxf>
              <fill>
                <patternFill>
                  <bgColor rgb="FF00B050"/>
                </patternFill>
              </fill>
            </x14:dxf>
          </x14:cfRule>
          <x14:cfRule type="beginsWith" priority="2042" operator="beginsWith" id="{C281E8CF-E3A0-483F-BFD7-8A607BCCFFF2}">
            <xm:f>LEFT(S74,LEN("MUY BAJA"))="MUY BAJA"</xm:f>
            <xm:f>"MUY BAJA"</xm:f>
            <x14:dxf>
              <fill>
                <patternFill>
                  <bgColor rgb="FF92D050"/>
                </patternFill>
              </fill>
            </x14:dxf>
          </x14:cfRule>
          <xm:sqref>S74:S78</xm:sqref>
        </x14:conditionalFormatting>
        <x14:conditionalFormatting xmlns:xm="http://schemas.microsoft.com/office/excel/2006/main">
          <x14:cfRule type="cellIs" priority="2033" operator="equal" id="{C7FD9CED-9D9C-45A4-8E36-01DB3FDF2133}">
            <xm:f>'E:\Users\admdin12\Desktop\2. SUBRED SUR\1. RIESGOS\1. MATRICES DE RIESGOS INSTITUCIONALES\[Matriz institucional de riesgos de Corrupción.xlsx]Listas'!#REF!</xm:f>
            <x14:dxf>
              <fill>
                <patternFill>
                  <bgColor rgb="FF92D050"/>
                </patternFill>
              </fill>
            </x14:dxf>
          </x14:cfRule>
          <xm:sqref>R74:R78</xm:sqref>
        </x14:conditionalFormatting>
        <x14:conditionalFormatting xmlns:xm="http://schemas.microsoft.com/office/excel/2006/main">
          <x14:cfRule type="cellIs" priority="1960" operator="equal" id="{E00D483F-6789-49B2-A292-DCA640D79C80}">
            <xm:f>'\Users\admdin12\Desktop\ADMINISTRACION DEL RIESGO\ARI - 2024\1. MATRICES INSTITUCIONALES 2024\[1. MATRIZ INSTITUCIONAL DE RIESGOS DE CORRUPCIÓN 2024.xlsx]Listas'!#REF!</xm:f>
            <x14:dxf>
              <fill>
                <patternFill>
                  <bgColor rgb="FF92D050"/>
                </patternFill>
              </fill>
            </x14:dxf>
          </x14:cfRule>
          <xm:sqref>AR80:AS84</xm:sqref>
        </x14:conditionalFormatting>
        <x14:conditionalFormatting xmlns:xm="http://schemas.microsoft.com/office/excel/2006/main">
          <x14:cfRule type="beginsWith" priority="1906" operator="beginsWith" id="{109FF27F-FF54-4466-9560-4B08B41AF8DD}">
            <xm:f>LEFT(S80,LEN("MUY ALTA "))="MUY ALTA "</xm:f>
            <xm:f>"MUY ALTA "</xm:f>
            <x14:dxf>
              <fill>
                <patternFill>
                  <bgColor rgb="FFFF0000"/>
                </patternFill>
              </fill>
            </x14:dxf>
          </x14:cfRule>
          <x14:cfRule type="beginsWith" priority="1907" operator="beginsWith" id="{DBA895F2-7BA1-4DEC-A803-D40EDF3CF7C0}">
            <xm:f>LEFT(S80,LEN("MUY ALTA"))="MUY ALTA"</xm:f>
            <xm:f>"MUY ALTA"</xm:f>
            <x14:dxf>
              <fill>
                <patternFill>
                  <bgColor rgb="FFFF0000"/>
                </patternFill>
              </fill>
            </x14:dxf>
          </x14:cfRule>
          <x14:cfRule type="beginsWith" priority="1908" operator="beginsWith" id="{9D095F3F-87C4-4BEE-80BD-F7A14C01B5C7}">
            <xm:f>LEFT(S80,LEN("ALTA"))="ALTA"</xm:f>
            <xm:f>"ALTA"</xm:f>
            <x14:dxf>
              <fill>
                <patternFill>
                  <bgColor rgb="FFFFC000"/>
                </patternFill>
              </fill>
            </x14:dxf>
          </x14:cfRule>
          <x14:cfRule type="beginsWith" priority="1909" operator="beginsWith" id="{5FEF8278-9BE1-4FF8-8673-52B423231FB9}">
            <xm:f>LEFT(S80,LEN("MEDIA"))="MEDIA"</xm:f>
            <xm:f>"MEDIA"</xm:f>
            <x14:dxf>
              <fill>
                <patternFill>
                  <bgColor rgb="FFFFFF00"/>
                </patternFill>
              </fill>
            </x14:dxf>
          </x14:cfRule>
          <x14:cfRule type="beginsWith" priority="1910" operator="beginsWith" id="{463A22F7-B39A-4442-94FA-320E2D907A5F}">
            <xm:f>LEFT(S80,LEN("BAJA"))="BAJA"</xm:f>
            <xm:f>"BAJA"</xm:f>
            <x14:dxf>
              <fill>
                <patternFill>
                  <bgColor rgb="FF00B050"/>
                </patternFill>
              </fill>
            </x14:dxf>
          </x14:cfRule>
          <x14:cfRule type="beginsWith" priority="1911" operator="beginsWith" id="{F01EA0AC-B22A-49FF-9532-76DC861B7ABD}">
            <xm:f>LEFT(S80,LEN("MUY BAJA"))="MUY BAJA"</xm:f>
            <xm:f>"MUY BAJA"</xm:f>
            <x14:dxf>
              <fill>
                <patternFill>
                  <bgColor rgb="FF92D050"/>
                </patternFill>
              </fill>
            </x14:dxf>
          </x14:cfRule>
          <xm:sqref>S80:S84</xm:sqref>
        </x14:conditionalFormatting>
        <x14:conditionalFormatting xmlns:xm="http://schemas.microsoft.com/office/excel/2006/main">
          <x14:cfRule type="cellIs" priority="1902" operator="equal" id="{A7B69A1D-DFA8-4F89-8523-AF716653948C}">
            <xm:f>'E:\Users\admdin12\Desktop\2. SUBRED SUR\1. RIESGOS\1. MATRICES DE RIESGOS INSTITUCIONALES\[Matriz institucional de riesgos de Corrupción.xlsx]Listas'!#REF!</xm:f>
            <x14:dxf>
              <fill>
                <patternFill>
                  <bgColor rgb="FF92D050"/>
                </patternFill>
              </fill>
            </x14:dxf>
          </x14:cfRule>
          <xm:sqref>R80:R84</xm:sqref>
        </x14:conditionalFormatting>
        <x14:conditionalFormatting xmlns:xm="http://schemas.microsoft.com/office/excel/2006/main">
          <x14:cfRule type="cellIs" priority="1829" operator="equal" id="{ED30B63B-E096-4BEC-832A-7CA0EC854699}">
            <xm:f>'\Users\admdin12\Desktop\ADMINISTRACION DEL RIESGO\ARI - 2024\1. MATRICES INSTITUCIONALES 2024\[1. MATRIZ INSTITUCIONAL DE RIESGOS DE CORRUPCIÓN 2024.xlsx]Listas'!#REF!</xm:f>
            <x14:dxf>
              <fill>
                <patternFill>
                  <bgColor rgb="FF92D050"/>
                </patternFill>
              </fill>
            </x14:dxf>
          </x14:cfRule>
          <xm:sqref>AR86:AS90</xm:sqref>
        </x14:conditionalFormatting>
        <x14:conditionalFormatting xmlns:xm="http://schemas.microsoft.com/office/excel/2006/main">
          <x14:cfRule type="beginsWith" priority="1775" operator="beginsWith" id="{4EF336AA-4EA5-4F78-A8F0-788832DBEBBC}">
            <xm:f>LEFT(S86,LEN("MUY ALTA "))="MUY ALTA "</xm:f>
            <xm:f>"MUY ALTA "</xm:f>
            <x14:dxf>
              <fill>
                <patternFill>
                  <bgColor rgb="FFFF0000"/>
                </patternFill>
              </fill>
            </x14:dxf>
          </x14:cfRule>
          <x14:cfRule type="beginsWith" priority="1776" operator="beginsWith" id="{883ACEF0-7C2B-4754-8FFD-5914C160B581}">
            <xm:f>LEFT(S86,LEN("MUY ALTA"))="MUY ALTA"</xm:f>
            <xm:f>"MUY ALTA"</xm:f>
            <x14:dxf>
              <fill>
                <patternFill>
                  <bgColor rgb="FFFF0000"/>
                </patternFill>
              </fill>
            </x14:dxf>
          </x14:cfRule>
          <x14:cfRule type="beginsWith" priority="1777" operator="beginsWith" id="{76B61A82-8803-4105-BB33-1955ED1B47F8}">
            <xm:f>LEFT(S86,LEN("ALTA"))="ALTA"</xm:f>
            <xm:f>"ALTA"</xm:f>
            <x14:dxf>
              <fill>
                <patternFill>
                  <bgColor rgb="FFFFC000"/>
                </patternFill>
              </fill>
            </x14:dxf>
          </x14:cfRule>
          <x14:cfRule type="beginsWith" priority="1778" operator="beginsWith" id="{95C1BB37-20B8-4101-882F-1E9EA1A2BA37}">
            <xm:f>LEFT(S86,LEN("MEDIA"))="MEDIA"</xm:f>
            <xm:f>"MEDIA"</xm:f>
            <x14:dxf>
              <fill>
                <patternFill>
                  <bgColor rgb="FFFFFF00"/>
                </patternFill>
              </fill>
            </x14:dxf>
          </x14:cfRule>
          <x14:cfRule type="beginsWith" priority="1779" operator="beginsWith" id="{9A973268-A0FD-44EA-AE23-819FB1016875}">
            <xm:f>LEFT(S86,LEN("BAJA"))="BAJA"</xm:f>
            <xm:f>"BAJA"</xm:f>
            <x14:dxf>
              <fill>
                <patternFill>
                  <bgColor rgb="FF00B050"/>
                </patternFill>
              </fill>
            </x14:dxf>
          </x14:cfRule>
          <x14:cfRule type="beginsWith" priority="1780" operator="beginsWith" id="{83DDC1DB-14F2-4027-8CEA-EDE9D7F6A215}">
            <xm:f>LEFT(S86,LEN("MUY BAJA"))="MUY BAJA"</xm:f>
            <xm:f>"MUY BAJA"</xm:f>
            <x14:dxf>
              <fill>
                <patternFill>
                  <bgColor rgb="FF92D050"/>
                </patternFill>
              </fill>
            </x14:dxf>
          </x14:cfRule>
          <xm:sqref>S86:S90</xm:sqref>
        </x14:conditionalFormatting>
        <x14:conditionalFormatting xmlns:xm="http://schemas.microsoft.com/office/excel/2006/main">
          <x14:cfRule type="cellIs" priority="1771" operator="equal" id="{58F26E5F-43CB-4931-8DC9-30B13DB53CE1}">
            <xm:f>'E:\Users\admdin12\Desktop\2. SUBRED SUR\1. RIESGOS\1. MATRICES DE RIESGOS INSTITUCIONALES\[Matriz institucional de riesgos de Corrupción.xlsx]Listas'!#REF!</xm:f>
            <x14:dxf>
              <fill>
                <patternFill>
                  <bgColor rgb="FF92D050"/>
                </patternFill>
              </fill>
            </x14:dxf>
          </x14:cfRule>
          <xm:sqref>R86:R90</xm:sqref>
        </x14:conditionalFormatting>
        <x14:conditionalFormatting xmlns:xm="http://schemas.microsoft.com/office/excel/2006/main">
          <x14:cfRule type="cellIs" priority="1698" operator="equal" id="{4140A02C-06CD-47AA-90FA-E9E12D3B87FD}">
            <xm:f>'\Users\admdin12\Desktop\ADMINISTRACION DEL RIESGO\ARI - 2024\1. MATRICES INSTITUCIONALES 2024\[1. MATRIZ INSTITUCIONAL DE RIESGOS DE CORRUPCIÓN 2024.xlsx]Listas'!#REF!</xm:f>
            <x14:dxf>
              <fill>
                <patternFill>
                  <bgColor rgb="FF92D050"/>
                </patternFill>
              </fill>
            </x14:dxf>
          </x14:cfRule>
          <xm:sqref>AR92:AS96</xm:sqref>
        </x14:conditionalFormatting>
        <x14:conditionalFormatting xmlns:xm="http://schemas.microsoft.com/office/excel/2006/main">
          <x14:cfRule type="beginsWith" priority="1644" operator="beginsWith" id="{B0A16950-EB73-4940-BCE3-774605418977}">
            <xm:f>LEFT(S92,LEN("MUY ALTA "))="MUY ALTA "</xm:f>
            <xm:f>"MUY ALTA "</xm:f>
            <x14:dxf>
              <fill>
                <patternFill>
                  <bgColor rgb="FFFF0000"/>
                </patternFill>
              </fill>
            </x14:dxf>
          </x14:cfRule>
          <x14:cfRule type="beginsWith" priority="1645" operator="beginsWith" id="{78D7E169-FF74-4168-A8C7-0B86695549A1}">
            <xm:f>LEFT(S92,LEN("MUY ALTA"))="MUY ALTA"</xm:f>
            <xm:f>"MUY ALTA"</xm:f>
            <x14:dxf>
              <fill>
                <patternFill>
                  <bgColor rgb="FFFF0000"/>
                </patternFill>
              </fill>
            </x14:dxf>
          </x14:cfRule>
          <x14:cfRule type="beginsWith" priority="1646" operator="beginsWith" id="{2A00BA7E-B62E-4382-BC89-027092BD1C91}">
            <xm:f>LEFT(S92,LEN("ALTA"))="ALTA"</xm:f>
            <xm:f>"ALTA"</xm:f>
            <x14:dxf>
              <fill>
                <patternFill>
                  <bgColor rgb="FFFFC000"/>
                </patternFill>
              </fill>
            </x14:dxf>
          </x14:cfRule>
          <x14:cfRule type="beginsWith" priority="1647" operator="beginsWith" id="{A5F334EB-B993-45BF-BAEC-84DCC41B8D9B}">
            <xm:f>LEFT(S92,LEN("MEDIA"))="MEDIA"</xm:f>
            <xm:f>"MEDIA"</xm:f>
            <x14:dxf>
              <fill>
                <patternFill>
                  <bgColor rgb="FFFFFF00"/>
                </patternFill>
              </fill>
            </x14:dxf>
          </x14:cfRule>
          <x14:cfRule type="beginsWith" priority="1648" operator="beginsWith" id="{55818F9C-4CA1-4E2D-9A9A-414252D70AED}">
            <xm:f>LEFT(S92,LEN("BAJA"))="BAJA"</xm:f>
            <xm:f>"BAJA"</xm:f>
            <x14:dxf>
              <fill>
                <patternFill>
                  <bgColor rgb="FF00B050"/>
                </patternFill>
              </fill>
            </x14:dxf>
          </x14:cfRule>
          <x14:cfRule type="beginsWith" priority="1649" operator="beginsWith" id="{E87ADD1B-8E17-4881-9D00-C47024B0A728}">
            <xm:f>LEFT(S92,LEN("MUY BAJA"))="MUY BAJA"</xm:f>
            <xm:f>"MUY BAJA"</xm:f>
            <x14:dxf>
              <fill>
                <patternFill>
                  <bgColor rgb="FF92D050"/>
                </patternFill>
              </fill>
            </x14:dxf>
          </x14:cfRule>
          <xm:sqref>S92:S96</xm:sqref>
        </x14:conditionalFormatting>
        <x14:conditionalFormatting xmlns:xm="http://schemas.microsoft.com/office/excel/2006/main">
          <x14:cfRule type="cellIs" priority="1640" operator="equal" id="{40532174-0432-4DC6-BE2F-75F0C7B9734F}">
            <xm:f>'E:\Users\admdin12\Desktop\2. SUBRED SUR\1. RIESGOS\1. MATRICES DE RIESGOS INSTITUCIONALES\[Matriz institucional de riesgos de Corrupción.xlsx]Listas'!#REF!</xm:f>
            <x14:dxf>
              <fill>
                <patternFill>
                  <bgColor rgb="FF92D050"/>
                </patternFill>
              </fill>
            </x14:dxf>
          </x14:cfRule>
          <xm:sqref>R92:R96</xm:sqref>
        </x14:conditionalFormatting>
        <x14:conditionalFormatting xmlns:xm="http://schemas.microsoft.com/office/excel/2006/main">
          <x14:cfRule type="cellIs" priority="1567" operator="equal" id="{E8C32961-6F54-41FA-B39A-9E1A31FA8518}">
            <xm:f>'\Users\admdin12\Desktop\ADMINISTRACION DEL RIESGO\ARI - 2024\1. MATRICES INSTITUCIONALES 2024\[1. MATRIZ INSTITUCIONAL DE RIESGOS DE CORRUPCIÓN 2024.xlsx]Listas'!#REF!</xm:f>
            <x14:dxf>
              <fill>
                <patternFill>
                  <bgColor rgb="FF92D050"/>
                </patternFill>
              </fill>
            </x14:dxf>
          </x14:cfRule>
          <xm:sqref>AR98:AS102</xm:sqref>
        </x14:conditionalFormatting>
        <x14:conditionalFormatting xmlns:xm="http://schemas.microsoft.com/office/excel/2006/main">
          <x14:cfRule type="beginsWith" priority="1513" operator="beginsWith" id="{83B6E886-340A-45FB-AEAD-C7753EC8D6FE}">
            <xm:f>LEFT(S98,LEN("MUY ALTA "))="MUY ALTA "</xm:f>
            <xm:f>"MUY ALTA "</xm:f>
            <x14:dxf>
              <fill>
                <patternFill>
                  <bgColor rgb="FFFF0000"/>
                </patternFill>
              </fill>
            </x14:dxf>
          </x14:cfRule>
          <x14:cfRule type="beginsWith" priority="1514" operator="beginsWith" id="{2D11E818-BC64-48C5-84B6-AD00E5CB0F9B}">
            <xm:f>LEFT(S98,LEN("MUY ALTA"))="MUY ALTA"</xm:f>
            <xm:f>"MUY ALTA"</xm:f>
            <x14:dxf>
              <fill>
                <patternFill>
                  <bgColor rgb="FFFF0000"/>
                </patternFill>
              </fill>
            </x14:dxf>
          </x14:cfRule>
          <x14:cfRule type="beginsWith" priority="1515" operator="beginsWith" id="{14A568BB-4FBE-41F8-9434-918FF6DF68A4}">
            <xm:f>LEFT(S98,LEN("ALTA"))="ALTA"</xm:f>
            <xm:f>"ALTA"</xm:f>
            <x14:dxf>
              <fill>
                <patternFill>
                  <bgColor rgb="FFFFC000"/>
                </patternFill>
              </fill>
            </x14:dxf>
          </x14:cfRule>
          <x14:cfRule type="beginsWith" priority="1516" operator="beginsWith" id="{56E363DE-22DA-4DD5-9604-88B2FF3CA4D0}">
            <xm:f>LEFT(S98,LEN("MEDIA"))="MEDIA"</xm:f>
            <xm:f>"MEDIA"</xm:f>
            <x14:dxf>
              <fill>
                <patternFill>
                  <bgColor rgb="FFFFFF00"/>
                </patternFill>
              </fill>
            </x14:dxf>
          </x14:cfRule>
          <x14:cfRule type="beginsWith" priority="1517" operator="beginsWith" id="{2AB184B5-156B-4BAA-B3A7-8B9576AAE0E8}">
            <xm:f>LEFT(S98,LEN("BAJA"))="BAJA"</xm:f>
            <xm:f>"BAJA"</xm:f>
            <x14:dxf>
              <fill>
                <patternFill>
                  <bgColor rgb="FF00B050"/>
                </patternFill>
              </fill>
            </x14:dxf>
          </x14:cfRule>
          <x14:cfRule type="beginsWith" priority="1518" operator="beginsWith" id="{FDDBAF96-8107-4B08-8B61-6BE748C3C7C6}">
            <xm:f>LEFT(S98,LEN("MUY BAJA"))="MUY BAJA"</xm:f>
            <xm:f>"MUY BAJA"</xm:f>
            <x14:dxf>
              <fill>
                <patternFill>
                  <bgColor rgb="FF92D050"/>
                </patternFill>
              </fill>
            </x14:dxf>
          </x14:cfRule>
          <xm:sqref>S98:S102</xm:sqref>
        </x14:conditionalFormatting>
        <x14:conditionalFormatting xmlns:xm="http://schemas.microsoft.com/office/excel/2006/main">
          <x14:cfRule type="cellIs" priority="1509" operator="equal" id="{7E8BFAF1-6B11-46E5-B250-0B4C01D53D15}">
            <xm:f>'E:\Users\admdin12\Desktop\2. SUBRED SUR\1. RIESGOS\1. MATRICES DE RIESGOS INSTITUCIONALES\[Matriz institucional de riesgos de Corrupción.xlsx]Listas'!#REF!</xm:f>
            <x14:dxf>
              <fill>
                <patternFill>
                  <bgColor rgb="FF92D050"/>
                </patternFill>
              </fill>
            </x14:dxf>
          </x14:cfRule>
          <xm:sqref>R98:R102</xm:sqref>
        </x14:conditionalFormatting>
        <x14:conditionalFormatting xmlns:xm="http://schemas.microsoft.com/office/excel/2006/main">
          <x14:cfRule type="cellIs" priority="1436" operator="equal" id="{92020174-74AB-4422-9BA0-ABDF92D72EC7}">
            <xm:f>'\Users\admdin12\Desktop\ADMINISTRACION DEL RIESGO\ARI - 2024\1. MATRICES INSTITUCIONALES 2024\[1. MATRIZ INSTITUCIONAL DE RIESGOS DE CORRUPCIÓN 2024.xlsx]Listas'!#REF!</xm:f>
            <x14:dxf>
              <fill>
                <patternFill>
                  <bgColor rgb="FF92D050"/>
                </patternFill>
              </fill>
            </x14:dxf>
          </x14:cfRule>
          <xm:sqref>AR104:AS108</xm:sqref>
        </x14:conditionalFormatting>
        <x14:conditionalFormatting xmlns:xm="http://schemas.microsoft.com/office/excel/2006/main">
          <x14:cfRule type="beginsWith" priority="1382" operator="beginsWith" id="{68F437A0-A4FB-48E5-A7B3-009D81C0AE3D}">
            <xm:f>LEFT(S104,LEN("MUY ALTA "))="MUY ALTA "</xm:f>
            <xm:f>"MUY ALTA "</xm:f>
            <x14:dxf>
              <fill>
                <patternFill>
                  <bgColor rgb="FFFF0000"/>
                </patternFill>
              </fill>
            </x14:dxf>
          </x14:cfRule>
          <x14:cfRule type="beginsWith" priority="1383" operator="beginsWith" id="{38B45A32-DB22-4279-BD85-BF8AE539E43B}">
            <xm:f>LEFT(S104,LEN("MUY ALTA"))="MUY ALTA"</xm:f>
            <xm:f>"MUY ALTA"</xm:f>
            <x14:dxf>
              <fill>
                <patternFill>
                  <bgColor rgb="FFFF0000"/>
                </patternFill>
              </fill>
            </x14:dxf>
          </x14:cfRule>
          <x14:cfRule type="beginsWith" priority="1384" operator="beginsWith" id="{5036BB2A-787A-4920-BAEE-8B0AB5FB1B50}">
            <xm:f>LEFT(S104,LEN("ALTA"))="ALTA"</xm:f>
            <xm:f>"ALTA"</xm:f>
            <x14:dxf>
              <fill>
                <patternFill>
                  <bgColor rgb="FFFFC000"/>
                </patternFill>
              </fill>
            </x14:dxf>
          </x14:cfRule>
          <x14:cfRule type="beginsWith" priority="1385" operator="beginsWith" id="{46DC7A5F-A152-4F1A-9F5C-408801DA0DED}">
            <xm:f>LEFT(S104,LEN("MEDIA"))="MEDIA"</xm:f>
            <xm:f>"MEDIA"</xm:f>
            <x14:dxf>
              <fill>
                <patternFill>
                  <bgColor rgb="FFFFFF00"/>
                </patternFill>
              </fill>
            </x14:dxf>
          </x14:cfRule>
          <x14:cfRule type="beginsWith" priority="1386" operator="beginsWith" id="{7FAA5891-0B36-472C-804E-3141B5D070E5}">
            <xm:f>LEFT(S104,LEN("BAJA"))="BAJA"</xm:f>
            <xm:f>"BAJA"</xm:f>
            <x14:dxf>
              <fill>
                <patternFill>
                  <bgColor rgb="FF00B050"/>
                </patternFill>
              </fill>
            </x14:dxf>
          </x14:cfRule>
          <x14:cfRule type="beginsWith" priority="1387" operator="beginsWith" id="{A39D2EF6-9508-4A3C-B52C-B213488D5D54}">
            <xm:f>LEFT(S104,LEN("MUY BAJA"))="MUY BAJA"</xm:f>
            <xm:f>"MUY BAJA"</xm:f>
            <x14:dxf>
              <fill>
                <patternFill>
                  <bgColor rgb="FF92D050"/>
                </patternFill>
              </fill>
            </x14:dxf>
          </x14:cfRule>
          <xm:sqref>S104:S108</xm:sqref>
        </x14:conditionalFormatting>
        <x14:conditionalFormatting xmlns:xm="http://schemas.microsoft.com/office/excel/2006/main">
          <x14:cfRule type="cellIs" priority="1378" operator="equal" id="{F361C048-16D8-4ABB-8B0A-3D17181444D1}">
            <xm:f>'E:\Users\admdin12\Desktop\2. SUBRED SUR\1. RIESGOS\1. MATRICES DE RIESGOS INSTITUCIONALES\[Matriz institucional de riesgos de Corrupción.xlsx]Listas'!#REF!</xm:f>
            <x14:dxf>
              <fill>
                <patternFill>
                  <bgColor rgb="FF92D050"/>
                </patternFill>
              </fill>
            </x14:dxf>
          </x14:cfRule>
          <xm:sqref>R104:R108</xm:sqref>
        </x14:conditionalFormatting>
        <x14:conditionalFormatting xmlns:xm="http://schemas.microsoft.com/office/excel/2006/main">
          <x14:cfRule type="cellIs" priority="1305" operator="equal" id="{12745ED2-303C-465A-AB70-6ECBBE23AC5F}">
            <xm:f>'\Users\admdin12\Desktop\ADMINISTRACION DEL RIESGO\ARI - 2024\1. MATRICES INSTITUCIONALES 2024\[1. MATRIZ INSTITUCIONAL DE RIESGOS DE CORRUPCIÓN 2024.xlsx]Listas'!#REF!</xm:f>
            <x14:dxf>
              <fill>
                <patternFill>
                  <bgColor rgb="FF92D050"/>
                </patternFill>
              </fill>
            </x14:dxf>
          </x14:cfRule>
          <xm:sqref>AR110:AS114</xm:sqref>
        </x14:conditionalFormatting>
        <x14:conditionalFormatting xmlns:xm="http://schemas.microsoft.com/office/excel/2006/main">
          <x14:cfRule type="beginsWith" priority="1251" operator="beginsWith" id="{644EC089-21DE-4247-9D7F-A1F40840C876}">
            <xm:f>LEFT(S110,LEN("MUY ALTA "))="MUY ALTA "</xm:f>
            <xm:f>"MUY ALTA "</xm:f>
            <x14:dxf>
              <fill>
                <patternFill>
                  <bgColor rgb="FFFF0000"/>
                </patternFill>
              </fill>
            </x14:dxf>
          </x14:cfRule>
          <x14:cfRule type="beginsWith" priority="1252" operator="beginsWith" id="{D3C722DD-852D-4B71-B5B5-31FA62D1EF35}">
            <xm:f>LEFT(S110,LEN("MUY ALTA"))="MUY ALTA"</xm:f>
            <xm:f>"MUY ALTA"</xm:f>
            <x14:dxf>
              <fill>
                <patternFill>
                  <bgColor rgb="FFFF0000"/>
                </patternFill>
              </fill>
            </x14:dxf>
          </x14:cfRule>
          <x14:cfRule type="beginsWith" priority="1253" operator="beginsWith" id="{63F6F651-D7B7-4125-B9C0-2C620042C695}">
            <xm:f>LEFT(S110,LEN("ALTA"))="ALTA"</xm:f>
            <xm:f>"ALTA"</xm:f>
            <x14:dxf>
              <fill>
                <patternFill>
                  <bgColor rgb="FFFFC000"/>
                </patternFill>
              </fill>
            </x14:dxf>
          </x14:cfRule>
          <x14:cfRule type="beginsWith" priority="1254" operator="beginsWith" id="{1A656730-8075-4520-B80C-B5BA41FF76A8}">
            <xm:f>LEFT(S110,LEN("MEDIA"))="MEDIA"</xm:f>
            <xm:f>"MEDIA"</xm:f>
            <x14:dxf>
              <fill>
                <patternFill>
                  <bgColor rgb="FFFFFF00"/>
                </patternFill>
              </fill>
            </x14:dxf>
          </x14:cfRule>
          <x14:cfRule type="beginsWith" priority="1255" operator="beginsWith" id="{C9430C95-530C-4849-80AE-03A02FE083B8}">
            <xm:f>LEFT(S110,LEN("BAJA"))="BAJA"</xm:f>
            <xm:f>"BAJA"</xm:f>
            <x14:dxf>
              <fill>
                <patternFill>
                  <bgColor rgb="FF00B050"/>
                </patternFill>
              </fill>
            </x14:dxf>
          </x14:cfRule>
          <x14:cfRule type="beginsWith" priority="1256" operator="beginsWith" id="{5BAB01BE-F400-4B3E-9BBD-6E688CBD1634}">
            <xm:f>LEFT(S110,LEN("MUY BAJA"))="MUY BAJA"</xm:f>
            <xm:f>"MUY BAJA"</xm:f>
            <x14:dxf>
              <fill>
                <patternFill>
                  <bgColor rgb="FF92D050"/>
                </patternFill>
              </fill>
            </x14:dxf>
          </x14:cfRule>
          <xm:sqref>S110:S114</xm:sqref>
        </x14:conditionalFormatting>
        <x14:conditionalFormatting xmlns:xm="http://schemas.microsoft.com/office/excel/2006/main">
          <x14:cfRule type="cellIs" priority="1247" operator="equal" id="{1CF6B3C0-A6C3-45FD-80AF-915AB1A48485}">
            <xm:f>'E:\Users\admdin12\Desktop\2. SUBRED SUR\1. RIESGOS\1. MATRICES DE RIESGOS INSTITUCIONALES\[Matriz institucional de riesgos de Corrupción.xlsx]Listas'!#REF!</xm:f>
            <x14:dxf>
              <fill>
                <patternFill>
                  <bgColor rgb="FF92D050"/>
                </patternFill>
              </fill>
            </x14:dxf>
          </x14:cfRule>
          <xm:sqref>R110:R114</xm:sqref>
        </x14:conditionalFormatting>
        <x14:conditionalFormatting xmlns:xm="http://schemas.microsoft.com/office/excel/2006/main">
          <x14:cfRule type="cellIs" priority="1174" operator="equal" id="{A2A5262B-9372-4179-A9B2-776832A2F855}">
            <xm:f>'\Users\admdin12\Desktop\ADMINISTRACION DEL RIESGO\ARI - 2024\1. MATRICES INSTITUCIONALES 2024\[1. MATRIZ INSTITUCIONAL DE RIESGOS DE CORRUPCIÓN 2024.xlsx]Listas'!#REF!</xm:f>
            <x14:dxf>
              <fill>
                <patternFill>
                  <bgColor rgb="FF92D050"/>
                </patternFill>
              </fill>
            </x14:dxf>
          </x14:cfRule>
          <xm:sqref>AR122:AS126</xm:sqref>
        </x14:conditionalFormatting>
        <x14:conditionalFormatting xmlns:xm="http://schemas.microsoft.com/office/excel/2006/main">
          <x14:cfRule type="beginsWith" priority="1120" operator="beginsWith" id="{E99A85CF-4D97-4D45-8024-4640C0B1931D}">
            <xm:f>LEFT(S122,LEN("MUY ALTA "))="MUY ALTA "</xm:f>
            <xm:f>"MUY ALTA "</xm:f>
            <x14:dxf>
              <fill>
                <patternFill>
                  <bgColor rgb="FFFF0000"/>
                </patternFill>
              </fill>
            </x14:dxf>
          </x14:cfRule>
          <x14:cfRule type="beginsWith" priority="1121" operator="beginsWith" id="{A90E6E38-70EA-4448-9442-A6504D2D03A6}">
            <xm:f>LEFT(S122,LEN("MUY ALTA"))="MUY ALTA"</xm:f>
            <xm:f>"MUY ALTA"</xm:f>
            <x14:dxf>
              <fill>
                <patternFill>
                  <bgColor rgb="FFFF0000"/>
                </patternFill>
              </fill>
            </x14:dxf>
          </x14:cfRule>
          <x14:cfRule type="beginsWith" priority="1122" operator="beginsWith" id="{B87CD5BB-E939-4062-93FA-CA4F28294AC4}">
            <xm:f>LEFT(S122,LEN("ALTA"))="ALTA"</xm:f>
            <xm:f>"ALTA"</xm:f>
            <x14:dxf>
              <fill>
                <patternFill>
                  <bgColor rgb="FFFFC000"/>
                </patternFill>
              </fill>
            </x14:dxf>
          </x14:cfRule>
          <x14:cfRule type="beginsWith" priority="1123" operator="beginsWith" id="{599FC7B9-9641-4243-A4E9-CDE9EE4F6F30}">
            <xm:f>LEFT(S122,LEN("MEDIA"))="MEDIA"</xm:f>
            <xm:f>"MEDIA"</xm:f>
            <x14:dxf>
              <fill>
                <patternFill>
                  <bgColor rgb="FFFFFF00"/>
                </patternFill>
              </fill>
            </x14:dxf>
          </x14:cfRule>
          <x14:cfRule type="beginsWith" priority="1124" operator="beginsWith" id="{14E0B42A-901D-4633-80CB-6483F499D884}">
            <xm:f>LEFT(S122,LEN("BAJA"))="BAJA"</xm:f>
            <xm:f>"BAJA"</xm:f>
            <x14:dxf>
              <fill>
                <patternFill>
                  <bgColor rgb="FF00B050"/>
                </patternFill>
              </fill>
            </x14:dxf>
          </x14:cfRule>
          <x14:cfRule type="beginsWith" priority="1125" operator="beginsWith" id="{54D88507-850D-46A8-A9CE-BFD3DAA7DF73}">
            <xm:f>LEFT(S122,LEN("MUY BAJA"))="MUY BAJA"</xm:f>
            <xm:f>"MUY BAJA"</xm:f>
            <x14:dxf>
              <fill>
                <patternFill>
                  <bgColor rgb="FF92D050"/>
                </patternFill>
              </fill>
            </x14:dxf>
          </x14:cfRule>
          <xm:sqref>S122:S126</xm:sqref>
        </x14:conditionalFormatting>
        <x14:conditionalFormatting xmlns:xm="http://schemas.microsoft.com/office/excel/2006/main">
          <x14:cfRule type="cellIs" priority="1116" operator="equal" id="{13CEF0E6-3D77-4B6F-92EF-5197268B9269}">
            <xm:f>'E:\Users\admdin12\Desktop\2. SUBRED SUR\1. RIESGOS\1. MATRICES DE RIESGOS INSTITUCIONALES\[Matriz institucional de riesgos de Corrupción.xlsx]Listas'!#REF!</xm:f>
            <x14:dxf>
              <fill>
                <patternFill>
                  <bgColor rgb="FF92D050"/>
                </patternFill>
              </fill>
            </x14:dxf>
          </x14:cfRule>
          <xm:sqref>R122:R126</xm:sqref>
        </x14:conditionalFormatting>
        <x14:conditionalFormatting xmlns:xm="http://schemas.microsoft.com/office/excel/2006/main">
          <x14:cfRule type="cellIs" priority="1043" operator="equal" id="{01E7BE59-D1C6-4308-86AD-29819436CD31}">
            <xm:f>'\Users\admdin12\Desktop\ADMINISTRACION DEL RIESGO\ARI - 2024\1. MATRICES INSTITUCIONALES 2024\[1. MATRIZ INSTITUCIONAL DE RIESGOS DE CORRUPCIÓN 2024.xlsx]Listas'!#REF!</xm:f>
            <x14:dxf>
              <fill>
                <patternFill>
                  <bgColor rgb="FF92D050"/>
                </patternFill>
              </fill>
            </x14:dxf>
          </x14:cfRule>
          <xm:sqref>AR134:AS138</xm:sqref>
        </x14:conditionalFormatting>
        <x14:conditionalFormatting xmlns:xm="http://schemas.microsoft.com/office/excel/2006/main">
          <x14:cfRule type="beginsWith" priority="989" operator="beginsWith" id="{E9D73E71-7202-49A9-BD83-4CB13A606344}">
            <xm:f>LEFT(S134,LEN("MUY ALTA "))="MUY ALTA "</xm:f>
            <xm:f>"MUY ALTA "</xm:f>
            <x14:dxf>
              <fill>
                <patternFill>
                  <bgColor rgb="FFFF0000"/>
                </patternFill>
              </fill>
            </x14:dxf>
          </x14:cfRule>
          <x14:cfRule type="beginsWith" priority="990" operator="beginsWith" id="{5442FACD-3CD8-4D06-AC04-0751F5D79C89}">
            <xm:f>LEFT(S134,LEN("MUY ALTA"))="MUY ALTA"</xm:f>
            <xm:f>"MUY ALTA"</xm:f>
            <x14:dxf>
              <fill>
                <patternFill>
                  <bgColor rgb="FFFF0000"/>
                </patternFill>
              </fill>
            </x14:dxf>
          </x14:cfRule>
          <x14:cfRule type="beginsWith" priority="991" operator="beginsWith" id="{2CEF4E75-84BE-44FE-87F3-5527E4E205B8}">
            <xm:f>LEFT(S134,LEN("ALTA"))="ALTA"</xm:f>
            <xm:f>"ALTA"</xm:f>
            <x14:dxf>
              <fill>
                <patternFill>
                  <bgColor rgb="FFFFC000"/>
                </patternFill>
              </fill>
            </x14:dxf>
          </x14:cfRule>
          <x14:cfRule type="beginsWith" priority="992" operator="beginsWith" id="{65CB9FA6-54BF-45FB-8E10-5ADFE0D02138}">
            <xm:f>LEFT(S134,LEN("MEDIA"))="MEDIA"</xm:f>
            <xm:f>"MEDIA"</xm:f>
            <x14:dxf>
              <fill>
                <patternFill>
                  <bgColor rgb="FFFFFF00"/>
                </patternFill>
              </fill>
            </x14:dxf>
          </x14:cfRule>
          <x14:cfRule type="beginsWith" priority="993" operator="beginsWith" id="{D515A8F9-098C-4059-95B2-46A41346EAD8}">
            <xm:f>LEFT(S134,LEN("BAJA"))="BAJA"</xm:f>
            <xm:f>"BAJA"</xm:f>
            <x14:dxf>
              <fill>
                <patternFill>
                  <bgColor rgb="FF00B050"/>
                </patternFill>
              </fill>
            </x14:dxf>
          </x14:cfRule>
          <x14:cfRule type="beginsWith" priority="994" operator="beginsWith" id="{17CD3395-5EFC-4D24-A636-EC79739A2A6A}">
            <xm:f>LEFT(S134,LEN("MUY BAJA"))="MUY BAJA"</xm:f>
            <xm:f>"MUY BAJA"</xm:f>
            <x14:dxf>
              <fill>
                <patternFill>
                  <bgColor rgb="FF92D050"/>
                </patternFill>
              </fill>
            </x14:dxf>
          </x14:cfRule>
          <xm:sqref>S134:S138</xm:sqref>
        </x14:conditionalFormatting>
        <x14:conditionalFormatting xmlns:xm="http://schemas.microsoft.com/office/excel/2006/main">
          <x14:cfRule type="cellIs" priority="985" operator="equal" id="{89D69B21-E660-4362-9347-2AE1962A7032}">
            <xm:f>'E:\Users\admdin12\Desktop\2. SUBRED SUR\1. RIESGOS\1. MATRICES DE RIESGOS INSTITUCIONALES\[Matriz institucional de riesgos de Corrupción.xlsx]Listas'!#REF!</xm:f>
            <x14:dxf>
              <fill>
                <patternFill>
                  <bgColor rgb="FF92D050"/>
                </patternFill>
              </fill>
            </x14:dxf>
          </x14:cfRule>
          <xm:sqref>R134:R138</xm:sqref>
        </x14:conditionalFormatting>
        <x14:conditionalFormatting xmlns:xm="http://schemas.microsoft.com/office/excel/2006/main">
          <x14:cfRule type="cellIs" priority="650" operator="equal" id="{B2AC12B3-B89B-4803-9031-4090352887F6}">
            <xm:f>'\Users\admdin12\Desktop\ADMINISTRACION DEL RIESGO\ARI - 2024\1. MATRICES INSTITUCIONALES 2024\[1. MATRIZ INSTITUCIONAL DE RIESGOS DE CORRUPCIÓN 2024.xlsx]Listas'!#REF!</xm:f>
            <x14:dxf>
              <fill>
                <patternFill>
                  <bgColor rgb="FF92D050"/>
                </patternFill>
              </fill>
            </x14:dxf>
          </x14:cfRule>
          <xm:sqref>AR152:AS156</xm:sqref>
        </x14:conditionalFormatting>
        <x14:conditionalFormatting xmlns:xm="http://schemas.microsoft.com/office/excel/2006/main">
          <x14:cfRule type="beginsWith" priority="596" operator="beginsWith" id="{DE6B0042-AAE8-4D6F-B077-08D27E87AC7D}">
            <xm:f>LEFT(S152,LEN("MUY ALTA "))="MUY ALTA "</xm:f>
            <xm:f>"MUY ALTA "</xm:f>
            <x14:dxf>
              <fill>
                <patternFill>
                  <bgColor rgb="FFFF0000"/>
                </patternFill>
              </fill>
            </x14:dxf>
          </x14:cfRule>
          <x14:cfRule type="beginsWith" priority="597" operator="beginsWith" id="{21B5065B-2761-4F5E-87BB-28518070D94E}">
            <xm:f>LEFT(S152,LEN("MUY ALTA"))="MUY ALTA"</xm:f>
            <xm:f>"MUY ALTA"</xm:f>
            <x14:dxf>
              <fill>
                <patternFill>
                  <bgColor rgb="FFFF0000"/>
                </patternFill>
              </fill>
            </x14:dxf>
          </x14:cfRule>
          <x14:cfRule type="beginsWith" priority="598" operator="beginsWith" id="{7AAF9CA0-1F53-4746-A22E-F80E7E786D83}">
            <xm:f>LEFT(S152,LEN("ALTA"))="ALTA"</xm:f>
            <xm:f>"ALTA"</xm:f>
            <x14:dxf>
              <fill>
                <patternFill>
                  <bgColor rgb="FFFFC000"/>
                </patternFill>
              </fill>
            </x14:dxf>
          </x14:cfRule>
          <x14:cfRule type="beginsWith" priority="599" operator="beginsWith" id="{D2E0C162-F107-4325-AEE7-E04D785D311A}">
            <xm:f>LEFT(S152,LEN("MEDIA"))="MEDIA"</xm:f>
            <xm:f>"MEDIA"</xm:f>
            <x14:dxf>
              <fill>
                <patternFill>
                  <bgColor rgb="FFFFFF00"/>
                </patternFill>
              </fill>
            </x14:dxf>
          </x14:cfRule>
          <x14:cfRule type="beginsWith" priority="600" operator="beginsWith" id="{CD7FEC4D-5AFD-414D-9128-BC3A44B8A323}">
            <xm:f>LEFT(S152,LEN("BAJA"))="BAJA"</xm:f>
            <xm:f>"BAJA"</xm:f>
            <x14:dxf>
              <fill>
                <patternFill>
                  <bgColor rgb="FF00B050"/>
                </patternFill>
              </fill>
            </x14:dxf>
          </x14:cfRule>
          <x14:cfRule type="beginsWith" priority="601" operator="beginsWith" id="{C4D87171-83AD-4A24-8FE1-D91FCB496F39}">
            <xm:f>LEFT(S152,LEN("MUY BAJA"))="MUY BAJA"</xm:f>
            <xm:f>"MUY BAJA"</xm:f>
            <x14:dxf>
              <fill>
                <patternFill>
                  <bgColor rgb="FF92D050"/>
                </patternFill>
              </fill>
            </x14:dxf>
          </x14:cfRule>
          <xm:sqref>S152:S156</xm:sqref>
        </x14:conditionalFormatting>
        <x14:conditionalFormatting xmlns:xm="http://schemas.microsoft.com/office/excel/2006/main">
          <x14:cfRule type="cellIs" priority="592" operator="equal" id="{06B427DE-5717-4681-BDF6-15AC336E3B94}">
            <xm:f>'E:\Users\admdin12\Desktop\2. SUBRED SUR\1. RIESGOS\1. MATRICES DE RIESGOS INSTITUCIONALES\[Matriz institucional de riesgos de Corrupción.xlsx]Listas'!#REF!</xm:f>
            <x14:dxf>
              <fill>
                <patternFill>
                  <bgColor rgb="FF92D050"/>
                </patternFill>
              </fill>
            </x14:dxf>
          </x14:cfRule>
          <xm:sqref>R152:R156</xm:sqref>
        </x14:conditionalFormatting>
        <x14:conditionalFormatting xmlns:xm="http://schemas.microsoft.com/office/excel/2006/main">
          <x14:cfRule type="cellIs" priority="912" operator="equal" id="{7E268892-3B12-4DFB-8C97-7574AF643FB0}">
            <xm:f>'\Users\admdin12\Desktop\ADMINISTRACION DEL RIESGO\ARI - 2024\1. MATRICES INSTITUCIONALES 2024\[1. MATRIZ INSTITUCIONAL DE RIESGOS DE CORRUPCIÓN 2024.xlsx]Listas'!#REF!</xm:f>
            <x14:dxf>
              <fill>
                <patternFill>
                  <bgColor rgb="FF92D050"/>
                </patternFill>
              </fill>
            </x14:dxf>
          </x14:cfRule>
          <xm:sqref>AR140:AS144</xm:sqref>
        </x14:conditionalFormatting>
        <x14:conditionalFormatting xmlns:xm="http://schemas.microsoft.com/office/excel/2006/main">
          <x14:cfRule type="beginsWith" priority="858" operator="beginsWith" id="{949F086B-5C67-4F13-98D1-42FD7520C463}">
            <xm:f>LEFT(S140,LEN("MUY ALTA "))="MUY ALTA "</xm:f>
            <xm:f>"MUY ALTA "</xm:f>
            <x14:dxf>
              <fill>
                <patternFill>
                  <bgColor rgb="FFFF0000"/>
                </patternFill>
              </fill>
            </x14:dxf>
          </x14:cfRule>
          <x14:cfRule type="beginsWith" priority="859" operator="beginsWith" id="{53017364-1451-494F-B550-9D7158885B6E}">
            <xm:f>LEFT(S140,LEN("MUY ALTA"))="MUY ALTA"</xm:f>
            <xm:f>"MUY ALTA"</xm:f>
            <x14:dxf>
              <fill>
                <patternFill>
                  <bgColor rgb="FFFF0000"/>
                </patternFill>
              </fill>
            </x14:dxf>
          </x14:cfRule>
          <x14:cfRule type="beginsWith" priority="860" operator="beginsWith" id="{FAD304C7-9570-45A1-B56E-1DA5B19EA139}">
            <xm:f>LEFT(S140,LEN("ALTA"))="ALTA"</xm:f>
            <xm:f>"ALTA"</xm:f>
            <x14:dxf>
              <fill>
                <patternFill>
                  <bgColor rgb="FFFFC000"/>
                </patternFill>
              </fill>
            </x14:dxf>
          </x14:cfRule>
          <x14:cfRule type="beginsWith" priority="861" operator="beginsWith" id="{03D40413-C3FA-4CA5-B12C-7239A3421A2D}">
            <xm:f>LEFT(S140,LEN("MEDIA"))="MEDIA"</xm:f>
            <xm:f>"MEDIA"</xm:f>
            <x14:dxf>
              <fill>
                <patternFill>
                  <bgColor rgb="FFFFFF00"/>
                </patternFill>
              </fill>
            </x14:dxf>
          </x14:cfRule>
          <x14:cfRule type="beginsWith" priority="862" operator="beginsWith" id="{14FE9059-7CE8-49D7-A7D9-9986C38BF656}">
            <xm:f>LEFT(S140,LEN("BAJA"))="BAJA"</xm:f>
            <xm:f>"BAJA"</xm:f>
            <x14:dxf>
              <fill>
                <patternFill>
                  <bgColor rgb="FF00B050"/>
                </patternFill>
              </fill>
            </x14:dxf>
          </x14:cfRule>
          <x14:cfRule type="beginsWith" priority="863" operator="beginsWith" id="{2DF1014E-AB92-4B36-85DD-C0EFB3DB0814}">
            <xm:f>LEFT(S140,LEN("MUY BAJA"))="MUY BAJA"</xm:f>
            <xm:f>"MUY BAJA"</xm:f>
            <x14:dxf>
              <fill>
                <patternFill>
                  <bgColor rgb="FF92D050"/>
                </patternFill>
              </fill>
            </x14:dxf>
          </x14:cfRule>
          <xm:sqref>S140:S144</xm:sqref>
        </x14:conditionalFormatting>
        <x14:conditionalFormatting xmlns:xm="http://schemas.microsoft.com/office/excel/2006/main">
          <x14:cfRule type="cellIs" priority="854" operator="equal" id="{14495ED0-58EB-4874-9AD0-2F77A4CEE8D1}">
            <xm:f>'E:\Users\admdin12\Desktop\2. SUBRED SUR\1. RIESGOS\1. MATRICES DE RIESGOS INSTITUCIONALES\[Matriz institucional de riesgos de Corrupción.xlsx]Listas'!#REF!</xm:f>
            <x14:dxf>
              <fill>
                <patternFill>
                  <bgColor rgb="FF92D050"/>
                </patternFill>
              </fill>
            </x14:dxf>
          </x14:cfRule>
          <xm:sqref>R140:R144</xm:sqref>
        </x14:conditionalFormatting>
        <x14:conditionalFormatting xmlns:xm="http://schemas.microsoft.com/office/excel/2006/main">
          <x14:cfRule type="cellIs" priority="781" operator="equal" id="{55FC37F8-B9A2-454A-B242-AAEF8E486A77}">
            <xm:f>'\Users\admdin12\Desktop\ADMINISTRACION DEL RIESGO\ARI - 2024\1. MATRICES INSTITUCIONALES 2024\[1. MATRIZ INSTITUCIONAL DE RIESGOS DE CORRUPCIÓN 2024.xlsx]Listas'!#REF!</xm:f>
            <x14:dxf>
              <fill>
                <patternFill>
                  <bgColor rgb="FF92D050"/>
                </patternFill>
              </fill>
            </x14:dxf>
          </x14:cfRule>
          <xm:sqref>AR146:AS150</xm:sqref>
        </x14:conditionalFormatting>
        <x14:conditionalFormatting xmlns:xm="http://schemas.microsoft.com/office/excel/2006/main">
          <x14:cfRule type="beginsWith" priority="727" operator="beginsWith" id="{72B74E3E-06EE-4616-8525-581F5834A865}">
            <xm:f>LEFT(S146,LEN("MUY ALTA "))="MUY ALTA "</xm:f>
            <xm:f>"MUY ALTA "</xm:f>
            <x14:dxf>
              <fill>
                <patternFill>
                  <bgColor rgb="FFFF0000"/>
                </patternFill>
              </fill>
            </x14:dxf>
          </x14:cfRule>
          <x14:cfRule type="beginsWith" priority="728" operator="beginsWith" id="{677FE8AF-8210-4C37-AAF6-07C123DE93B0}">
            <xm:f>LEFT(S146,LEN("MUY ALTA"))="MUY ALTA"</xm:f>
            <xm:f>"MUY ALTA"</xm:f>
            <x14:dxf>
              <fill>
                <patternFill>
                  <bgColor rgb="FFFF0000"/>
                </patternFill>
              </fill>
            </x14:dxf>
          </x14:cfRule>
          <x14:cfRule type="beginsWith" priority="729" operator="beginsWith" id="{78006485-9757-42FA-87C9-007767EA3D99}">
            <xm:f>LEFT(S146,LEN("ALTA"))="ALTA"</xm:f>
            <xm:f>"ALTA"</xm:f>
            <x14:dxf>
              <fill>
                <patternFill>
                  <bgColor rgb="FFFFC000"/>
                </patternFill>
              </fill>
            </x14:dxf>
          </x14:cfRule>
          <x14:cfRule type="beginsWith" priority="730" operator="beginsWith" id="{155FCF58-5697-43D0-B26D-A55BAD13FA7A}">
            <xm:f>LEFT(S146,LEN("MEDIA"))="MEDIA"</xm:f>
            <xm:f>"MEDIA"</xm:f>
            <x14:dxf>
              <fill>
                <patternFill>
                  <bgColor rgb="FFFFFF00"/>
                </patternFill>
              </fill>
            </x14:dxf>
          </x14:cfRule>
          <x14:cfRule type="beginsWith" priority="731" operator="beginsWith" id="{395F14A5-F650-4F02-990C-17D9FFFAF55E}">
            <xm:f>LEFT(S146,LEN("BAJA"))="BAJA"</xm:f>
            <xm:f>"BAJA"</xm:f>
            <x14:dxf>
              <fill>
                <patternFill>
                  <bgColor rgb="FF00B050"/>
                </patternFill>
              </fill>
            </x14:dxf>
          </x14:cfRule>
          <x14:cfRule type="beginsWith" priority="732" operator="beginsWith" id="{37A5730F-666F-42A5-83B8-542A2A7B387F}">
            <xm:f>LEFT(S146,LEN("MUY BAJA"))="MUY BAJA"</xm:f>
            <xm:f>"MUY BAJA"</xm:f>
            <x14:dxf>
              <fill>
                <patternFill>
                  <bgColor rgb="FF92D050"/>
                </patternFill>
              </fill>
            </x14:dxf>
          </x14:cfRule>
          <xm:sqref>S146:S150</xm:sqref>
        </x14:conditionalFormatting>
        <x14:conditionalFormatting xmlns:xm="http://schemas.microsoft.com/office/excel/2006/main">
          <x14:cfRule type="cellIs" priority="723" operator="equal" id="{2E4F3132-2449-4CB5-B840-213D905C2AF8}">
            <xm:f>'E:\Users\admdin12\Desktop\2. SUBRED SUR\1. RIESGOS\1. MATRICES DE RIESGOS INSTITUCIONALES\[Matriz institucional de riesgos de Corrupción.xlsx]Listas'!#REF!</xm:f>
            <x14:dxf>
              <fill>
                <patternFill>
                  <bgColor rgb="FF92D050"/>
                </patternFill>
              </fill>
            </x14:dxf>
          </x14:cfRule>
          <xm:sqref>R146:R150</xm:sqref>
        </x14:conditionalFormatting>
        <x14:conditionalFormatting xmlns:xm="http://schemas.microsoft.com/office/excel/2006/main">
          <x14:cfRule type="cellIs" priority="519" operator="equal" id="{72A32FAB-6ACB-4105-ACDF-D3D337064049}">
            <xm:f>'\Users\admdin12\Desktop\ADMINISTRACION DEL RIESGO\ARI - 2024\1. MATRICES INSTITUCIONALES 2024\[1. MATRIZ INSTITUCIONAL DE RIESGOS DE CORRUPCIÓN 2024.xlsx]Listas'!#REF!</xm:f>
            <x14:dxf>
              <fill>
                <patternFill>
                  <bgColor rgb="FF92D050"/>
                </patternFill>
              </fill>
            </x14:dxf>
          </x14:cfRule>
          <xm:sqref>AR128:AS132</xm:sqref>
        </x14:conditionalFormatting>
        <x14:conditionalFormatting xmlns:xm="http://schemas.microsoft.com/office/excel/2006/main">
          <x14:cfRule type="beginsWith" priority="465" operator="beginsWith" id="{AAC412B9-C151-4C9E-96A6-1068C47D0451}">
            <xm:f>LEFT(S128,LEN("MUY ALTA "))="MUY ALTA "</xm:f>
            <xm:f>"MUY ALTA "</xm:f>
            <x14:dxf>
              <fill>
                <patternFill>
                  <bgColor rgb="FFFF0000"/>
                </patternFill>
              </fill>
            </x14:dxf>
          </x14:cfRule>
          <x14:cfRule type="beginsWith" priority="466" operator="beginsWith" id="{AE961BBA-607C-42E4-B64F-371209D3CFFC}">
            <xm:f>LEFT(S128,LEN("MUY ALTA"))="MUY ALTA"</xm:f>
            <xm:f>"MUY ALTA"</xm:f>
            <x14:dxf>
              <fill>
                <patternFill>
                  <bgColor rgb="FFFF0000"/>
                </patternFill>
              </fill>
            </x14:dxf>
          </x14:cfRule>
          <x14:cfRule type="beginsWith" priority="467" operator="beginsWith" id="{80C858BD-D42C-4BFD-89C0-07B4594D95FA}">
            <xm:f>LEFT(S128,LEN("ALTA"))="ALTA"</xm:f>
            <xm:f>"ALTA"</xm:f>
            <x14:dxf>
              <fill>
                <patternFill>
                  <bgColor rgb="FFFFC000"/>
                </patternFill>
              </fill>
            </x14:dxf>
          </x14:cfRule>
          <x14:cfRule type="beginsWith" priority="468" operator="beginsWith" id="{BA28A072-73CB-41BE-9686-BF68465FA580}">
            <xm:f>LEFT(S128,LEN("MEDIA"))="MEDIA"</xm:f>
            <xm:f>"MEDIA"</xm:f>
            <x14:dxf>
              <fill>
                <patternFill>
                  <bgColor rgb="FFFFFF00"/>
                </patternFill>
              </fill>
            </x14:dxf>
          </x14:cfRule>
          <x14:cfRule type="beginsWith" priority="469" operator="beginsWith" id="{979E713A-F481-4A94-A5C5-9AB246CB6472}">
            <xm:f>LEFT(S128,LEN("BAJA"))="BAJA"</xm:f>
            <xm:f>"BAJA"</xm:f>
            <x14:dxf>
              <fill>
                <patternFill>
                  <bgColor rgb="FF00B050"/>
                </patternFill>
              </fill>
            </x14:dxf>
          </x14:cfRule>
          <x14:cfRule type="beginsWith" priority="470" operator="beginsWith" id="{B573BA1F-E23E-4981-BBF2-10A8767AC3CE}">
            <xm:f>LEFT(S128,LEN("MUY BAJA"))="MUY BAJA"</xm:f>
            <xm:f>"MUY BAJA"</xm:f>
            <x14:dxf>
              <fill>
                <patternFill>
                  <bgColor rgb="FF92D050"/>
                </patternFill>
              </fill>
            </x14:dxf>
          </x14:cfRule>
          <xm:sqref>S128:S132</xm:sqref>
        </x14:conditionalFormatting>
        <x14:conditionalFormatting xmlns:xm="http://schemas.microsoft.com/office/excel/2006/main">
          <x14:cfRule type="cellIs" priority="461" operator="equal" id="{06A7F475-77F0-4779-8034-4DC133FD3348}">
            <xm:f>'E:\Users\admdin12\Desktop\2. SUBRED SUR\1. RIESGOS\1. MATRICES DE RIESGOS INSTITUCIONALES\[Matriz institucional de riesgos de Corrupción.xlsx]Listas'!#REF!</xm:f>
            <x14:dxf>
              <fill>
                <patternFill>
                  <bgColor rgb="FF92D050"/>
                </patternFill>
              </fill>
            </x14:dxf>
          </x14:cfRule>
          <xm:sqref>R128:R132</xm:sqref>
        </x14:conditionalFormatting>
        <x14:conditionalFormatting xmlns:xm="http://schemas.microsoft.com/office/excel/2006/main">
          <x14:cfRule type="cellIs" priority="388" operator="equal" id="{4FAEFB8E-A5DC-41BD-81C3-94E956183DA2}">
            <xm:f>'\Users\admdin12\Desktop\ADMINISTRACION DEL RIESGO\ARI - 2024\1. MATRICES INSTITUCIONALES 2024\[1. MATRIZ INSTITUCIONAL DE RIESGOS DE CORRUPCIÓN 2024.xlsx]Listas'!#REF!</xm:f>
            <x14:dxf>
              <fill>
                <patternFill>
                  <bgColor rgb="FF92D050"/>
                </patternFill>
              </fill>
            </x14:dxf>
          </x14:cfRule>
          <xm:sqref>AR116:AS120</xm:sqref>
        </x14:conditionalFormatting>
        <x14:conditionalFormatting xmlns:xm="http://schemas.microsoft.com/office/excel/2006/main">
          <x14:cfRule type="beginsWith" priority="334" operator="beginsWith" id="{6CF5A1C9-E9FF-4E31-BE97-FE3FEB565BE5}">
            <xm:f>LEFT(S116,LEN("MUY ALTA "))="MUY ALTA "</xm:f>
            <xm:f>"MUY ALTA "</xm:f>
            <x14:dxf>
              <fill>
                <patternFill>
                  <bgColor rgb="FFFF0000"/>
                </patternFill>
              </fill>
            </x14:dxf>
          </x14:cfRule>
          <x14:cfRule type="beginsWith" priority="335" operator="beginsWith" id="{89DA7CE6-CAE6-45DE-8A2E-49A9BF97B23E}">
            <xm:f>LEFT(S116,LEN("MUY ALTA"))="MUY ALTA"</xm:f>
            <xm:f>"MUY ALTA"</xm:f>
            <x14:dxf>
              <fill>
                <patternFill>
                  <bgColor rgb="FFFF0000"/>
                </patternFill>
              </fill>
            </x14:dxf>
          </x14:cfRule>
          <x14:cfRule type="beginsWith" priority="336" operator="beginsWith" id="{7D343A6A-3EBB-4EC4-90FE-EA28C87E6947}">
            <xm:f>LEFT(S116,LEN("ALTA"))="ALTA"</xm:f>
            <xm:f>"ALTA"</xm:f>
            <x14:dxf>
              <fill>
                <patternFill>
                  <bgColor rgb="FFFFC000"/>
                </patternFill>
              </fill>
            </x14:dxf>
          </x14:cfRule>
          <x14:cfRule type="beginsWith" priority="337" operator="beginsWith" id="{4C52339C-3564-46FA-ADEB-9DEBA8739B43}">
            <xm:f>LEFT(S116,LEN("MEDIA"))="MEDIA"</xm:f>
            <xm:f>"MEDIA"</xm:f>
            <x14:dxf>
              <fill>
                <patternFill>
                  <bgColor rgb="FFFFFF00"/>
                </patternFill>
              </fill>
            </x14:dxf>
          </x14:cfRule>
          <x14:cfRule type="beginsWith" priority="338" operator="beginsWith" id="{9787966B-26B5-47D2-98B8-1F5F3B1ACCCB}">
            <xm:f>LEFT(S116,LEN("BAJA"))="BAJA"</xm:f>
            <xm:f>"BAJA"</xm:f>
            <x14:dxf>
              <fill>
                <patternFill>
                  <bgColor rgb="FF00B050"/>
                </patternFill>
              </fill>
            </x14:dxf>
          </x14:cfRule>
          <x14:cfRule type="beginsWith" priority="339" operator="beginsWith" id="{F80A679D-474E-4906-A42A-5865FEBB5FBC}">
            <xm:f>LEFT(S116,LEN("MUY BAJA"))="MUY BAJA"</xm:f>
            <xm:f>"MUY BAJA"</xm:f>
            <x14:dxf>
              <fill>
                <patternFill>
                  <bgColor rgb="FF92D050"/>
                </patternFill>
              </fill>
            </x14:dxf>
          </x14:cfRule>
          <xm:sqref>S116:S120</xm:sqref>
        </x14:conditionalFormatting>
        <x14:conditionalFormatting xmlns:xm="http://schemas.microsoft.com/office/excel/2006/main">
          <x14:cfRule type="cellIs" priority="330" operator="equal" id="{EA1BB1F8-D8A8-4613-A9C1-6F70FD6B305E}">
            <xm:f>'E:\Users\admdin12\Desktop\2. SUBRED SUR\1. RIESGOS\1. MATRICES DE RIESGOS INSTITUCIONALES\[Matriz institucional de riesgos de Corrupción.xlsx]Listas'!#REF!</xm:f>
            <x14:dxf>
              <fill>
                <patternFill>
                  <bgColor rgb="FF92D050"/>
                </patternFill>
              </fill>
            </x14:dxf>
          </x14:cfRule>
          <xm:sqref>R116:R120</xm:sqref>
        </x14:conditionalFormatting>
        <x14:conditionalFormatting xmlns:xm="http://schemas.microsoft.com/office/excel/2006/main">
          <x14:cfRule type="cellIs" priority="257" operator="equal" id="{04701890-F851-4C41-B6AC-412B0559462F}">
            <xm:f>'\Users\admdin12\Desktop\ADMINISTRACION DEL RIESGO\ARI - 2024\1. MATRICES INSTITUCIONALES 2024\[1. MATRIZ INSTITUCIONAL DE RIESGOS DE CORRUPCIÓN 2024.xlsx]Listas'!#REF!</xm:f>
            <x14:dxf>
              <fill>
                <patternFill>
                  <bgColor rgb="FF92D050"/>
                </patternFill>
              </fill>
            </x14:dxf>
          </x14:cfRule>
          <xm:sqref>AR158:AS162</xm:sqref>
        </x14:conditionalFormatting>
        <x14:conditionalFormatting xmlns:xm="http://schemas.microsoft.com/office/excel/2006/main">
          <x14:cfRule type="beginsWith" priority="203" operator="beginsWith" id="{F870428C-55A5-4F49-B59B-6E07DD2EFBED}">
            <xm:f>LEFT(S158,LEN("MUY ALTA "))="MUY ALTA "</xm:f>
            <xm:f>"MUY ALTA "</xm:f>
            <x14:dxf>
              <fill>
                <patternFill>
                  <bgColor rgb="FFFF0000"/>
                </patternFill>
              </fill>
            </x14:dxf>
          </x14:cfRule>
          <x14:cfRule type="beginsWith" priority="204" operator="beginsWith" id="{95E03417-0005-41E2-8854-D5817A1B3823}">
            <xm:f>LEFT(S158,LEN("MUY ALTA"))="MUY ALTA"</xm:f>
            <xm:f>"MUY ALTA"</xm:f>
            <x14:dxf>
              <fill>
                <patternFill>
                  <bgColor rgb="FFFF0000"/>
                </patternFill>
              </fill>
            </x14:dxf>
          </x14:cfRule>
          <x14:cfRule type="beginsWith" priority="205" operator="beginsWith" id="{37D24EE8-E088-4866-B083-660486C1ACFE}">
            <xm:f>LEFT(S158,LEN("ALTA"))="ALTA"</xm:f>
            <xm:f>"ALTA"</xm:f>
            <x14:dxf>
              <fill>
                <patternFill>
                  <bgColor rgb="FFFFC000"/>
                </patternFill>
              </fill>
            </x14:dxf>
          </x14:cfRule>
          <x14:cfRule type="beginsWith" priority="206" operator="beginsWith" id="{C5877BC9-150F-48FD-B31F-25A8D9184823}">
            <xm:f>LEFT(S158,LEN("MEDIA"))="MEDIA"</xm:f>
            <xm:f>"MEDIA"</xm:f>
            <x14:dxf>
              <fill>
                <patternFill>
                  <bgColor rgb="FFFFFF00"/>
                </patternFill>
              </fill>
            </x14:dxf>
          </x14:cfRule>
          <x14:cfRule type="beginsWith" priority="207" operator="beginsWith" id="{62573D4D-4117-48AC-9996-3955459907F5}">
            <xm:f>LEFT(S158,LEN("BAJA"))="BAJA"</xm:f>
            <xm:f>"BAJA"</xm:f>
            <x14:dxf>
              <fill>
                <patternFill>
                  <bgColor rgb="FF00B050"/>
                </patternFill>
              </fill>
            </x14:dxf>
          </x14:cfRule>
          <x14:cfRule type="beginsWith" priority="208" operator="beginsWith" id="{E6B847D6-189D-4959-8907-E1BB1DFC2D95}">
            <xm:f>LEFT(S158,LEN("MUY BAJA"))="MUY BAJA"</xm:f>
            <xm:f>"MUY BAJA"</xm:f>
            <x14:dxf>
              <fill>
                <patternFill>
                  <bgColor rgb="FF92D050"/>
                </patternFill>
              </fill>
            </x14:dxf>
          </x14:cfRule>
          <xm:sqref>S158:S162</xm:sqref>
        </x14:conditionalFormatting>
        <x14:conditionalFormatting xmlns:xm="http://schemas.microsoft.com/office/excel/2006/main">
          <x14:cfRule type="cellIs" priority="199" operator="equal" id="{D5E738BD-2EBD-4284-B6F6-E45103F46B9E}">
            <xm:f>'E:\Users\admdin12\Desktop\2. SUBRED SUR\1. RIESGOS\1. MATRICES DE RIESGOS INSTITUCIONALES\[Matriz institucional de riesgos de Corrupción.xlsx]Listas'!#REF!</xm:f>
            <x14:dxf>
              <fill>
                <patternFill>
                  <bgColor rgb="FF92D050"/>
                </patternFill>
              </fill>
            </x14:dxf>
          </x14:cfRule>
          <xm:sqref>R158:R162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674E2F6-6FA6-4782-820E-B72175E3C4A9}">
          <x14:formula1>
            <xm:f>'C:\Users\admdin12\Desktop\ADMINISTRACION DEL RIESGO\ARI - 2024\1. MATRICES INSTITUCIONALES 2024\[1. MATRIZ INSTITUCIONAL DE RIESGOS DE CORRUPCIÓN 2024.xlsx]Listas'!#REF!</xm:f>
          </x14:formula1>
          <xm:sqref>AU44:AU48 AU20:AU24 AU26:AU30 AU32:AU36 AU38:AU42 AU50:AU54 AU56:AU60 AU62:AU66 AU68:AU72 AU74:AU78 AU80:AU84 AU86:AU90 AU92:AU96 AU98:AU102 AU104:AU108 AU110:AU114 AU122:AU126 AU152:AU156 AU134:AU138 AU140:AU144 AU146:AU150 AU128:AU132 AU116:AU120 AU158:AU162</xm:sqref>
        </x14:dataValidation>
        <x14:dataValidation type="list" allowBlank="1" showInputMessage="1" showErrorMessage="1" xr:uid="{F95018E7-BC0E-4438-9343-1000B17FEE5C}">
          <x14:formula1>
            <xm:f>'C:\Users\admdin12\Desktop\ADMINISTRACION DEL RIESGO\ARI - 2024\1. MATRICES INSTITUCIONALES 2024\[1. MATRIZ INSTITUCIONAL DE RIESGOS DE CORRUPCIÓN 2024.xlsx]Listas'!#REF!</xm:f>
          </x14:formula1>
          <xm:sqref>AR20:AS24 AR44:AS48 AN44:AO48 AR32:AS36 AR26:AS30 AN158:AO162 AN32:AO36 AN26:AO30 AN20:AO24 AR38:AS42 AN38:AO42 AR50:AS54 AN50:AO54 AR56:AS60 AN56:AO60 AR62:AS66 AN62:AO66 AR68:AS72 AN68:AO72 AR74:AS78 AN74:AO78 AR80:AS84 AN80:AO84 AR86:AS90 AN86:AO90 AR92:AS96 AN92:AO96 AR98:AS102 AN98:AO102 AR104:AS108 AN104:AO108 AR110:AS114 AN110:AO114 AR122:AS126 AN122:AO126 AR152:AS156 AN152:AO156 AN128:AO132 AR140:AS144 AN140:AO144 AR146:AS150 AN146:AO150 AR128:AS132 AN134:AO138 AR134:AS138 AR116:AS120 AN116:AO120 AR158:AS162 AD46:AD48 AA32:AC36 AD34:AD36 AD28:AD30 AD22:AD24 AA20:AC24 AA44:AC48 AA26:AC30 AD40:AD42 AA38:AC42 AD52:AD54 AA50:AC54 AD58:AD60 AA56:AC60 AD64:AD66 AA62:AC66 AD70:AD72 AA68:AC72 AD76:AD78 AA74:AC78 AD82:AD84 AA80:AC84 AD88:AD90 AA86:AC90 AD94:AD96 AA92:AC96 AD100:AD102 AA98:AC102 AD106:AD108 AA104:AC108 AD112:AD114 AA110:AC114 AD124:AD126 AA122:AC126 AD154:AD156 AA152:AC156 AD136:AD138 AA134:AC138 AD142:AD144 AA140:AC144 AD148:AD150 AA146:AC150 AD130:AD132 AA128:AC132 AD118:AD120 AA116:AC120 AD160:AD162 AA158:AC162 AE20:AF24 AE44:AF48 AE26:AF30 AE32:AF36 AE38:AF42 AE50:AF54 AE56:AF60 AE62:AF66 AE68:AF72 AE74:AF78 AE80:AF84 AE86:AF90 AE92:AF96 AE98:AF102 AE104:AF108 AE110:AF114 AE122:AF126 AE152:AF156 AE134:AF138 AE140:AF144 AE146:AF150 AE128:AF132 AE116:AF120 AE158:AF162 AI44:AJ48 AI20:AJ24 AI32:AJ36 AI26:AJ30 AI38:AJ42 AI50:AJ54 AI56:AJ60 AI74:AJ78 AI68:AJ72 AI62:AJ64 AI66:AJ66 AI80:AJ84 AI86:AJ90 AI92:AJ96 AI98:AJ102 AI104:AJ108 AI110:AJ114 AI122:AJ126 AI152:AJ156 AI134:AJ138 AI140:AJ144 AI146:AJ150 AI128:AJ132 AI116:AJ120 AI158:AJ162 BE20:BE24 BE26:BE30 BE32:BE36 BE44:BE48 BE38:BE42 BE50:BE54 BE56:BE60 BE62:BE66 BE68:BE72 BE74:BE78 BE80:BE84 BE86:BE90 BE92:BE96 BE98:BE102 BE104:BE108 BE110:BE114 BE122:BE126 BE152:BE156 BE134:BE138 BE140:BE144 BE146:BE150 BE128:BE132 BE116:BE120 BE158:BE162 CD20:CS24 CD158:CS162 CZ26:DS30 CD38:CS42 CZ38:DS42 CD152:CS156 CD26:CS30 CZ20:DS24 CD32:CS36 CZ32:DS36 CZ44:DS48 CD44:CS48 CZ50:DS54 CD50:CS54 CZ56:DS60 CD56:CS60 CZ62:DS66 CD62:CS66 CZ68:DS72 CD68:CS72 CZ74:DS78 CD74:CS78 CZ80:DS84 CD80:CS84 CZ86:DS90 CD86:CS90 CZ92:DS96 CD92:CS96 CZ98:DS102 CD98:CS102 CZ104:DS108 CD104:CS108 CZ116:DS120 CD116:CS120 CZ146:DS150 CD146:CS150 CZ128:DS132 CD128:CS132 CZ134:DS138 CD134:CS138 CZ140:DS144 CD140:CS144 CZ122:DS126 CD122:CS126 CZ110:DS114 CD110:CS114 CZ152:DS156 CZ158:DS162 BT20 BT26 BT32 BT38 BT44 BT50 BT56 BT62 BT68 BT74 BT80 BT86 BT92 BT98 BT104 BT110 BT122 BT152 BT134 BT140 BT146 BT128 BT116 BT158 Y20:Y24 Y26:Y30 Y32:Y36 Y44:Y48 Y38:Y42 Y50:Y54 Y56:Y60 Y62:Y66 Y68:Y72 Y74:Y78 Y80:Y84 Y86:Y90 Y92:Y96 Y98:Y102 Y104:Y108 Y110:Y114 Y122:Y126 Y152:Y156 Y134:Y138 Y140:Y144 Y146:Y150 Y128:Y132 Y116:Y120 Y158:Y162 N20:O24 N26:O30 N32:O36 N44:O48 N38:O42 N50:O54 N56:O60 N62:O66 N68:O72 N74:O78 N80:O84 N86:O90 N92:O96 N98:O102 N104:O108 N110:O114 N122:O126 N152:O156 N134:O138 N140:O144 N146:O150 N128:O132 N116:O120 N158:O162 L20:L24 L44:L48 L26:L30 L32:L36 L38:L42 L50:L54 L56:L60 L62:L66 L68:L72 L74:L78 L80:L84 L86:L90 L92:L96 L98:L102 L104:L108 L110:L114 L122:L126 L152:L156 L134:L138 L140:L144 L146:L150 L128:L132 L116:L120 L158:L162 D26:G30 D32:G36 D44:G48 D50:G54 D56:G60 D62:G66 D68:G72 D74:G78 D80:G84 D86:G90 D92:G96 D98:G102 D104:G108 D110:G114 D122:G126 D152:G156 D134:G138 D140:G144 D146:G150 D128:G132 D116:G120 D158:G162 T20:T24 T44:T48 T26:T30 T32:T36 T38:T42 T50:T54 T56:T60 T62:T66 T68:T72 T74:T78 T80:T84 T86:T90 T92:T96 T98:T102 T104:T108 T110:T114 T122:T126 T152:T156 T134:T138 T140:T144 T146:T150 T128:T132 T116:T120 T158:T162 Q20:Q24 Q44:Q48 Q26:Q30 Q32:Q36 Q38:Q42 Q50:Q54 Q56:Q60 Q62:Q66 Q68:Q72 Q74:Q78 Q80:Q84 Q86:Q90 Q92:Q96 Q98:Q102 Q104:Q108 Q110:Q114 Q122:Q126 Q152:Q156 Q134:Q138 Q140:Q144 Q146:Q150 Q128:Q132 Q116:Q120 Q158:Q162 L6:S7 D20:G24 D38:G42</xm:sqref>
        </x14:dataValidation>
        <x14:dataValidation type="list" operator="equal" allowBlank="1" showInputMessage="1" showErrorMessage="1" xr:uid="{74CF9E58-4C6F-4871-A6EF-698D67E62F50}">
          <x14:formula1>
            <xm:f>'C:\Users\admdin12\Desktop\ADMINISTRACION DEL RIESGO\ARI - 2024\1. MATRICES INSTITUCIONALES 2024\[1. MATRIZ INSTITUCIONAL DE RIESGOS DE CORRUPCIÓN 2024.xlsx]Listas'!#REF!</xm:f>
          </x14:formula1>
          <xm:sqref>AG44:AH48 AG20:AH24 AG32:AH36 AG26:AH30 AG38:AH42 AG50:AH54 AG56:AH60 AG62:AH66 AG68:AH72 AG74:AH78 AI65:AJ65 AG80:AH84 AG86:AH90 AG92:AH96 AG98:AH102 AG104:AH108 AG110:AH114 AG122:AH126 AG152:AH156 AG134:AH138 AG140:AH144 AG146:AH150 AG128:AH132 AG116:AH120 AG158:AH162 AP20:AQ24 AP44:AQ48 AP26:AQ30 AP32:AQ36 AP38:AQ42 AP50:AQ54 AP56:AQ60 AP62:AQ66 AP68:AQ72 AP74:AQ78 AP80:AQ84 AP86:AQ90 AP92:AQ96 AP98:AQ102 AP104:AQ108 AP110:AQ114 AP122:AQ126 AP152:AQ156 AP128:AQ132 AP140:AQ144 AP146:AQ150 AP134:AQ138 AP116:AQ120 AP158:AQ162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PAAC-STO II CUATRIM (2)</vt:lpstr>
      <vt:lpstr> 1. PTEP 2024 </vt:lpstr>
      <vt:lpstr>2.ESTRATÉGIA DE RACIONALIZACIÓN</vt:lpstr>
      <vt:lpstr>3.ESTRATÉGIA DE RACIONALIZACIÓN</vt:lpstr>
      <vt:lpstr>4. RIESGOS DE CORRUPCIÓN</vt:lpstr>
      <vt:lpstr>'PAAC-STO II CUATRIM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Mireya Reyes</dc:creator>
  <cp:keywords/>
  <dc:description/>
  <cp:lastModifiedBy>ADMDIN12</cp:lastModifiedBy>
  <cp:revision/>
  <cp:lastPrinted>2024-06-06T16:55:04Z</cp:lastPrinted>
  <dcterms:created xsi:type="dcterms:W3CDTF">2016-12-30T15:40:12Z</dcterms:created>
  <dcterms:modified xsi:type="dcterms:W3CDTF">2024-06-26T14:24:55Z</dcterms:modified>
  <cp:category/>
  <cp:contentStatus/>
</cp:coreProperties>
</file>